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9135" windowHeight="4710" activeTab="4"/>
  </bookViews>
  <sheets>
    <sheet name="HallA+B" sheetId="1" r:id="rId1"/>
    <sheet name="Matches Men" sheetId="2" r:id="rId2"/>
    <sheet name="Matches Women" sheetId="3" r:id="rId3"/>
    <sheet name="PointsMen&amp;Women" sheetId="4" r:id="rId4"/>
    <sheet name="Ranking" sheetId="5" r:id="rId5"/>
  </sheets>
  <externalReferences>
    <externalReference r:id="rId8"/>
  </externalReferences>
  <definedNames>
    <definedName name="dg_1">'[1]Feuil3'!#REF!</definedName>
    <definedName name="dgb">#REF!</definedName>
    <definedName name="essai1">'[1]Feuil3'!#REF!</definedName>
  </definedNames>
  <calcPr fullCalcOnLoad="1"/>
</workbook>
</file>

<file path=xl/sharedStrings.xml><?xml version="1.0" encoding="utf-8"?>
<sst xmlns="http://schemas.openxmlformats.org/spreadsheetml/2006/main" count="784" uniqueCount="78">
  <si>
    <t>Match</t>
  </si>
  <si>
    <t>Score</t>
  </si>
  <si>
    <t>+</t>
  </si>
  <si>
    <t>-</t>
  </si>
  <si>
    <t>Pts</t>
  </si>
  <si>
    <t>Dif</t>
  </si>
  <si>
    <t>+ / -</t>
  </si>
  <si>
    <t>Clt</t>
  </si>
  <si>
    <t>Points</t>
  </si>
  <si>
    <t>Goal Average</t>
  </si>
  <si>
    <t>TOTAL</t>
  </si>
  <si>
    <t>Diff</t>
  </si>
  <si>
    <t>Time</t>
  </si>
  <si>
    <t>Team</t>
  </si>
  <si>
    <t>Referee</t>
  </si>
  <si>
    <t>Men</t>
  </si>
  <si>
    <t>Hall</t>
  </si>
  <si>
    <t>A</t>
  </si>
  <si>
    <t>B</t>
  </si>
  <si>
    <t>Women</t>
  </si>
  <si>
    <t>Teams</t>
  </si>
  <si>
    <t>Won</t>
  </si>
  <si>
    <t>Lost</t>
  </si>
  <si>
    <t>G +</t>
  </si>
  <si>
    <t>G -</t>
  </si>
  <si>
    <t>Draw</t>
  </si>
  <si>
    <t>ViGe Waasland - 7 June 2014</t>
  </si>
  <si>
    <t>4° International Torballtournament</t>
  </si>
  <si>
    <t>BERLIN</t>
  </si>
  <si>
    <t>GLARUS</t>
  </si>
  <si>
    <t>WAASLAND I</t>
  </si>
  <si>
    <t>WAASLAND II</t>
  </si>
  <si>
    <t>BRUXELLES</t>
  </si>
  <si>
    <t>GRAZ</t>
  </si>
  <si>
    <t>TERAMO</t>
  </si>
  <si>
    <t>DORTMUND</t>
  </si>
  <si>
    <t>NICE</t>
  </si>
  <si>
    <t>MAGDEBURG</t>
  </si>
  <si>
    <t>PAUZE /PAUSE /BREAK</t>
  </si>
  <si>
    <t>WAASLAND</t>
  </si>
  <si>
    <t>Hall A</t>
  </si>
  <si>
    <t>Hall B</t>
  </si>
  <si>
    <r>
      <t xml:space="preserve">Ranking : </t>
    </r>
    <r>
      <rPr>
        <b/>
        <u val="single"/>
        <sz val="20"/>
        <rFont val="Arcane"/>
        <family val="0"/>
      </rPr>
      <t>Men</t>
    </r>
  </si>
  <si>
    <r>
      <t xml:space="preserve">Ranking : </t>
    </r>
    <r>
      <rPr>
        <b/>
        <u val="single"/>
        <sz val="20"/>
        <rFont val="Arial"/>
        <family val="2"/>
      </rPr>
      <t>Women</t>
    </r>
  </si>
  <si>
    <t>Played</t>
  </si>
  <si>
    <t>M</t>
  </si>
  <si>
    <t>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</si>
  <si>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</si>
  <si>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</si>
  <si>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</si>
  <si>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</si>
  <si>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</si>
  <si>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</si>
  <si>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</si>
  <si>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</si>
  <si>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</si>
  <si>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</si>
  <si>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Place</t>
  </si>
  <si>
    <t>Ine + Joris</t>
  </si>
  <si>
    <t xml:space="preserve">Lucio + Barbel </t>
  </si>
  <si>
    <t>Ann + François</t>
  </si>
  <si>
    <t xml:space="preserve">Michaël + Leander </t>
  </si>
  <si>
    <t>GENT</t>
  </si>
  <si>
    <t>FINAL RANKING : MEN</t>
  </si>
  <si>
    <t>FINAL RANKING : WOMEN</t>
  </si>
  <si>
    <t>+12</t>
  </si>
  <si>
    <t>+3</t>
  </si>
  <si>
    <t>-1</t>
  </si>
  <si>
    <t>-5</t>
  </si>
  <si>
    <t>-9</t>
  </si>
  <si>
    <t>+23</t>
  </si>
  <si>
    <t>+17</t>
  </si>
  <si>
    <t>-28</t>
  </si>
  <si>
    <t>-8</t>
  </si>
  <si>
    <t>-15</t>
  </si>
  <si>
    <t>-2</t>
  </si>
  <si>
    <t>0</t>
  </si>
  <si>
    <t>-3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</si>
</sst>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</numFmts>
  <fonts count="3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cane"/>
      <family val="2"/>
    </font>
    <font>
      <b/>
      <sz val="14"/>
      <name val="Arcane"/>
      <family val="0"/>
    </font>
    <font>
      <b/>
      <sz val="11"/>
      <name val="Arcane"/>
      <family val="0"/>
    </font>
    <font>
      <b/>
      <sz val="10"/>
      <name val="Arcane"/>
      <family val="0"/>
    </font>
    <font>
      <b/>
      <sz val="12"/>
      <name val="Arcane"/>
      <family val="0"/>
    </font>
    <font>
      <b/>
      <sz val="20"/>
      <name val="Arcane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20"/>
      <name val="Arcane"/>
      <family val="0"/>
    </font>
    <font>
      <b/>
      <u val="single"/>
      <sz val="2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13" xfId="0" applyFont="1" applyBorder="1" applyAlignment="1">
      <alignment horizontal="right"/>
    </xf>
    <xf numFmtId="1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20" fontId="1" fillId="2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0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21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0" borderId="13" xfId="0" applyFont="1" applyFill="1" applyBorder="1" applyAlignment="1">
      <alignment vertical="center" wrapText="1"/>
    </xf>
    <xf numFmtId="0" fontId="1" fillId="20" borderId="13" xfId="0" applyFont="1" applyFill="1" applyBorder="1" applyAlignment="1">
      <alignment horizontal="center" wrapText="1"/>
    </xf>
    <xf numFmtId="20" fontId="1" fillId="21" borderId="13" xfId="0" applyNumberFormat="1" applyFont="1" applyFill="1" applyBorder="1" applyAlignment="1">
      <alignment horizontal="center" vertical="center" wrapText="1"/>
    </xf>
    <xf numFmtId="0" fontId="1" fillId="20" borderId="0" xfId="0" applyFont="1" applyFill="1" applyAlignment="1">
      <alignment vertical="center" wrapText="1"/>
    </xf>
    <xf numFmtId="0" fontId="1" fillId="2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vertical="center"/>
    </xf>
    <xf numFmtId="1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1" fontId="3" fillId="0" borderId="39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0" fontId="6" fillId="0" borderId="41" xfId="0" applyFont="1" applyBorder="1" applyAlignment="1">
      <alignment horizontal="center" vertical="center"/>
    </xf>
    <xf numFmtId="1" fontId="3" fillId="0" borderId="41" xfId="0" applyNumberFormat="1" applyFont="1" applyBorder="1" applyAlignment="1">
      <alignment/>
    </xf>
    <xf numFmtId="1" fontId="3" fillId="0" borderId="42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43" xfId="0" applyNumberFormat="1" applyFont="1" applyBorder="1" applyAlignment="1">
      <alignment/>
    </xf>
    <xf numFmtId="1" fontId="3" fillId="0" borderId="44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1" fontId="3" fillId="0" borderId="46" xfId="0" applyNumberFormat="1" applyFont="1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" fontId="3" fillId="0" borderId="41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49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0" fontId="6" fillId="20" borderId="41" xfId="0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1" fontId="1" fillId="20" borderId="41" xfId="0" applyNumberFormat="1" applyFont="1" applyFill="1" applyBorder="1" applyAlignment="1">
      <alignment/>
    </xf>
    <xf numFmtId="1" fontId="1" fillId="20" borderId="39" xfId="0" applyNumberFormat="1" applyFont="1" applyFill="1" applyBorder="1" applyAlignment="1">
      <alignment/>
    </xf>
    <xf numFmtId="1" fontId="1" fillId="20" borderId="40" xfId="0" applyNumberFormat="1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4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52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49" fontId="1" fillId="0" borderId="54" xfId="0" applyNumberFormat="1" applyFont="1" applyBorder="1" applyAlignment="1">
      <alignment horizontal="right"/>
    </xf>
    <xf numFmtId="49" fontId="1" fillId="0" borderId="55" xfId="0" applyNumberFormat="1" applyFont="1" applyBorder="1" applyAlignment="1">
      <alignment horizontal="right"/>
    </xf>
    <xf numFmtId="0" fontId="1" fillId="20" borderId="56" xfId="0" applyFont="1" applyFill="1" applyBorder="1" applyAlignment="1">
      <alignment horizontal="right"/>
    </xf>
    <xf numFmtId="0" fontId="1" fillId="20" borderId="57" xfId="0" applyFont="1" applyFill="1" applyBorder="1" applyAlignment="1">
      <alignment horizontal="right"/>
    </xf>
    <xf numFmtId="49" fontId="1" fillId="20" borderId="58" xfId="0" applyNumberFormat="1" applyFont="1" applyFill="1" applyBorder="1" applyAlignment="1">
      <alignment horizontal="right"/>
    </xf>
    <xf numFmtId="0" fontId="1" fillId="20" borderId="50" xfId="0" applyFont="1" applyFill="1" applyBorder="1" applyAlignment="1">
      <alignment horizontal="right"/>
    </xf>
    <xf numFmtId="0" fontId="1" fillId="20" borderId="52" xfId="0" applyFont="1" applyFill="1" applyBorder="1" applyAlignment="1">
      <alignment horizontal="right"/>
    </xf>
    <xf numFmtId="49" fontId="1" fillId="20" borderId="54" xfId="0" applyNumberFormat="1" applyFont="1" applyFill="1" applyBorder="1" applyAlignment="1">
      <alignment horizontal="right"/>
    </xf>
    <xf numFmtId="0" fontId="1" fillId="20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" fillId="21" borderId="42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1" fillId="20" borderId="62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59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" fillId="20" borderId="48" xfId="0" applyFont="1" applyFill="1" applyBorder="1" applyAlignment="1">
      <alignment horizontal="center" vertical="center" wrapText="1"/>
    </xf>
    <xf numFmtId="0" fontId="1" fillId="20" borderId="63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64" xfId="0" applyBorder="1" applyAlignment="1">
      <alignment/>
    </xf>
    <xf numFmtId="0" fontId="1" fillId="20" borderId="31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3" fillId="20" borderId="43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63" xfId="0" applyBorder="1" applyAlignment="1">
      <alignment/>
    </xf>
    <xf numFmtId="0" fontId="1" fillId="21" borderId="42" xfId="0" applyFont="1" applyFill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 vertical="center" wrapText="1"/>
    </xf>
    <xf numFmtId="0" fontId="1" fillId="21" borderId="64" xfId="0" applyFont="1" applyFill="1" applyBorder="1" applyAlignment="1">
      <alignment horizontal="center" vertical="center" wrapText="1"/>
    </xf>
    <xf numFmtId="0" fontId="1" fillId="21" borderId="43" xfId="0" applyFont="1" applyFill="1" applyBorder="1" applyAlignment="1">
      <alignment horizontal="center" vertical="center" wrapText="1"/>
    </xf>
    <xf numFmtId="0" fontId="1" fillId="21" borderId="48" xfId="0" applyFont="1" applyFill="1" applyBorder="1" applyAlignment="1">
      <alignment horizontal="center" vertical="center" wrapText="1"/>
    </xf>
    <xf numFmtId="0" fontId="1" fillId="21" borderId="63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/>
    </xf>
    <xf numFmtId="0" fontId="14" fillId="0" borderId="63" xfId="0" applyFont="1" applyBorder="1" applyAlignment="1">
      <alignment/>
    </xf>
    <xf numFmtId="0" fontId="2" fillId="0" borderId="65" xfId="0" applyFont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/>
    </xf>
    <xf numFmtId="0" fontId="1" fillId="21" borderId="64" xfId="0" applyFont="1" applyFill="1" applyBorder="1" applyAlignment="1">
      <alignment horizontal="center"/>
    </xf>
    <xf numFmtId="0" fontId="1" fillId="21" borderId="31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0" fontId="1" fillId="21" borderId="32" xfId="0" applyFont="1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1" fillId="20" borderId="64" xfId="0" applyFont="1" applyFill="1" applyBorder="1" applyAlignment="1">
      <alignment horizontal="center"/>
    </xf>
    <xf numFmtId="0" fontId="13" fillId="20" borderId="48" xfId="0" applyFont="1" applyFill="1" applyBorder="1" applyAlignment="1">
      <alignment horizontal="center"/>
    </xf>
    <xf numFmtId="0" fontId="13" fillId="20" borderId="63" xfId="0" applyFont="1" applyFill="1" applyBorder="1" applyAlignment="1">
      <alignment horizontal="center"/>
    </xf>
    <xf numFmtId="0" fontId="13" fillId="21" borderId="43" xfId="0" applyFont="1" applyFill="1" applyBorder="1" applyAlignment="1">
      <alignment horizontal="center"/>
    </xf>
    <xf numFmtId="0" fontId="13" fillId="21" borderId="48" xfId="0" applyFont="1" applyFill="1" applyBorder="1" applyAlignment="1">
      <alignment horizontal="center"/>
    </xf>
    <xf numFmtId="0" fontId="13" fillId="21" borderId="63" xfId="0" applyFont="1" applyFill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3" fillId="20" borderId="66" xfId="0" applyFont="1" applyFill="1" applyBorder="1" applyAlignment="1">
      <alignment horizontal="center"/>
    </xf>
    <xf numFmtId="0" fontId="13" fillId="20" borderId="67" xfId="0" applyFont="1" applyFill="1" applyBorder="1" applyAlignment="1">
      <alignment horizontal="center"/>
    </xf>
    <xf numFmtId="0" fontId="13" fillId="20" borderId="68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" fillId="20" borderId="57" xfId="0" applyFont="1" applyFill="1" applyBorder="1" applyAlignment="1">
      <alignment horizontal="left"/>
    </xf>
    <xf numFmtId="0" fontId="1" fillId="20" borderId="52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12" fillId="21" borderId="20" xfId="0" applyFont="1" applyFill="1" applyBorder="1" applyAlignment="1">
      <alignment horizontal="center" vertical="center"/>
    </xf>
    <xf numFmtId="0" fontId="12" fillId="21" borderId="69" xfId="0" applyFont="1" applyFill="1" applyBorder="1" applyAlignment="1">
      <alignment horizontal="center" vertical="center"/>
    </xf>
    <xf numFmtId="0" fontId="12" fillId="21" borderId="21" xfId="0" applyFont="1" applyFill="1" applyBorder="1" applyAlignment="1">
      <alignment horizontal="center" vertical="center"/>
    </xf>
    <xf numFmtId="0" fontId="9" fillId="21" borderId="20" xfId="0" applyFont="1" applyFill="1" applyBorder="1" applyAlignment="1">
      <alignment horizontal="center" vertical="center"/>
    </xf>
    <xf numFmtId="0" fontId="9" fillId="21" borderId="69" xfId="0" applyFont="1" applyFill="1" applyBorder="1" applyAlignment="1">
      <alignment horizontal="center" vertical="center"/>
    </xf>
    <xf numFmtId="0" fontId="9" fillId="21" borderId="2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1" fillId="21" borderId="42" xfId="0" applyFont="1" applyFill="1" applyBorder="1" applyAlignment="1">
      <alignment horizontal="center"/>
    </xf>
    <xf numFmtId="0" fontId="1" fillId="21" borderId="17" xfId="0" applyFont="1" applyFill="1" applyBorder="1" applyAlignment="1">
      <alignment horizontal="center"/>
    </xf>
    <xf numFmtId="0" fontId="1" fillId="21" borderId="64" xfId="0" applyFont="1" applyFill="1" applyBorder="1" applyAlignment="1">
      <alignment horizontal="center"/>
    </xf>
    <xf numFmtId="0" fontId="1" fillId="21" borderId="31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0" fontId="1" fillId="21" borderId="32" xfId="0" applyFont="1" applyFill="1" applyBorder="1" applyAlignment="1">
      <alignment horizontal="center"/>
    </xf>
    <xf numFmtId="0" fontId="13" fillId="21" borderId="43" xfId="0" applyFont="1" applyFill="1" applyBorder="1" applyAlignment="1">
      <alignment horizontal="center"/>
    </xf>
    <xf numFmtId="0" fontId="13" fillId="21" borderId="48" xfId="0" applyFont="1" applyFill="1" applyBorder="1" applyAlignment="1">
      <alignment horizontal="center"/>
    </xf>
    <xf numFmtId="0" fontId="13" fillId="21" borderId="63" xfId="0" applyFont="1" applyFill="1" applyBorder="1" applyAlignment="1">
      <alignment horizontal="center"/>
    </xf>
    <xf numFmtId="0" fontId="3" fillId="0" borderId="49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omma" xfId="41"/>
    <cellStyle name="Comma [0]" xfId="42"/>
    <cellStyle name="Gekoppelde cel" xfId="43"/>
    <cellStyle name="Goed" xfId="44"/>
    <cellStyle name="Invoer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Verklarende tekst" xfId="57"/>
    <cellStyle name="Waarschuwingstekst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295275</xdr:colOff>
      <xdr:row>3</xdr:row>
      <xdr:rowOff>9525</xdr:rowOff>
    </xdr:to>
    <xdr:pic>
      <xdr:nvPicPr>
        <xdr:cNvPr id="1" name="Afbeelding 1" descr="Club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2857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41</xdr:row>
      <xdr:rowOff>28575</xdr:rowOff>
    </xdr:from>
    <xdr:to>
      <xdr:col>1</xdr:col>
      <xdr:colOff>295275</xdr:colOff>
      <xdr:row>44</xdr:row>
      <xdr:rowOff>9525</xdr:rowOff>
    </xdr:to>
    <xdr:pic>
      <xdr:nvPicPr>
        <xdr:cNvPr id="2" name="Afbeelding 1" descr="Club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07727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295275</xdr:colOff>
      <xdr:row>3</xdr:row>
      <xdr:rowOff>9525</xdr:rowOff>
    </xdr:to>
    <xdr:pic>
      <xdr:nvPicPr>
        <xdr:cNvPr id="1" name="Afbeelding 1" descr="Club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2857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295275</xdr:colOff>
      <xdr:row>3</xdr:row>
      <xdr:rowOff>9525</xdr:rowOff>
    </xdr:to>
    <xdr:pic>
      <xdr:nvPicPr>
        <xdr:cNvPr id="1" name="Afbeelding 1" descr="Club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2857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257175</xdr:colOff>
      <xdr:row>3</xdr:row>
      <xdr:rowOff>9525</xdr:rowOff>
    </xdr:to>
    <xdr:pic>
      <xdr:nvPicPr>
        <xdr:cNvPr id="1" name="Afbeelding 1" descr="Club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2857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38100</xdr:rowOff>
    </xdr:from>
    <xdr:to>
      <xdr:col>19</xdr:col>
      <xdr:colOff>257175</xdr:colOff>
      <xdr:row>3</xdr:row>
      <xdr:rowOff>19050</xdr:rowOff>
    </xdr:to>
    <xdr:pic>
      <xdr:nvPicPr>
        <xdr:cNvPr id="2" name="Afbeelding 1" descr="Club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05525" y="381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800100</xdr:colOff>
      <xdr:row>3</xdr:row>
      <xdr:rowOff>19050</xdr:rowOff>
    </xdr:to>
    <xdr:pic>
      <xdr:nvPicPr>
        <xdr:cNvPr id="1" name="Afbeelding 1" descr="Club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3810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50</xdr:row>
      <xdr:rowOff>38100</xdr:rowOff>
    </xdr:from>
    <xdr:to>
      <xdr:col>0</xdr:col>
      <xdr:colOff>762000</xdr:colOff>
      <xdr:row>53</xdr:row>
      <xdr:rowOff>19050</xdr:rowOff>
    </xdr:to>
    <xdr:pic>
      <xdr:nvPicPr>
        <xdr:cNvPr id="2" name="Afbeelding 1" descr="Club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0191750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55">
      <selection activeCell="A1" sqref="A1:H1"/>
    </sheetView>
  </sheetViews>
  <sheetFormatPr defaultColWidth="11.421875" defaultRowHeight="12.75"/>
  <cols>
    <col min="1" max="2" width="7.7109375" style="5" customWidth="1"/>
    <col min="3" max="3" width="9.7109375" style="5" customWidth="1"/>
    <col min="4" max="4" width="20.7109375" style="6" customWidth="1"/>
    <col min="5" max="6" width="5.7109375" style="5" customWidth="1"/>
    <col min="7" max="7" width="20.7109375" style="6" customWidth="1"/>
    <col min="8" max="8" width="20.7109375" style="5" customWidth="1"/>
    <col min="9" max="12" width="11.421875" style="6" customWidth="1"/>
    <col min="13" max="13" width="20.7109375" style="6" customWidth="1"/>
    <col min="14" max="16384" width="11.421875" style="6" customWidth="1"/>
  </cols>
  <sheetData>
    <row r="1" spans="1:8" ht="21.75" customHeight="1">
      <c r="A1" s="186" t="s">
        <v>27</v>
      </c>
      <c r="B1" s="187"/>
      <c r="C1" s="188"/>
      <c r="D1" s="188"/>
      <c r="E1" s="188"/>
      <c r="F1" s="188"/>
      <c r="G1" s="188"/>
      <c r="H1" s="189"/>
    </row>
    <row r="2" spans="1:8" ht="21.75" customHeight="1">
      <c r="A2" s="190" t="s">
        <v>26</v>
      </c>
      <c r="B2" s="191"/>
      <c r="C2" s="192"/>
      <c r="D2" s="192"/>
      <c r="E2" s="192"/>
      <c r="F2" s="192"/>
      <c r="G2" s="192"/>
      <c r="H2" s="193"/>
    </row>
    <row r="3" spans="1:8" ht="21.75" customHeight="1" thickBot="1">
      <c r="A3" s="194" t="s">
        <v>40</v>
      </c>
      <c r="B3" s="195"/>
      <c r="C3" s="196"/>
      <c r="D3" s="196"/>
      <c r="E3" s="196"/>
      <c r="F3" s="196"/>
      <c r="G3" s="196"/>
      <c r="H3" s="197"/>
    </row>
    <row r="4" spans="1:5" ht="15.75">
      <c r="A4" s="8"/>
      <c r="B4" s="8"/>
      <c r="C4" s="8"/>
      <c r="D4" s="9"/>
      <c r="E4" s="8"/>
    </row>
    <row r="5" ht="15" customHeight="1" thickBot="1"/>
    <row r="6" spans="1:8" s="4" customFormat="1" ht="19.5" customHeight="1" thickBot="1">
      <c r="A6" s="180" t="s">
        <v>0</v>
      </c>
      <c r="B6" s="181"/>
      <c r="C6" s="2" t="s">
        <v>12</v>
      </c>
      <c r="D6" s="2" t="s">
        <v>13</v>
      </c>
      <c r="E6" s="182" t="s">
        <v>1</v>
      </c>
      <c r="F6" s="182"/>
      <c r="G6" s="2" t="s">
        <v>13</v>
      </c>
      <c r="H6" s="3" t="s">
        <v>14</v>
      </c>
    </row>
    <row r="7" spans="1:8" s="4" customFormat="1" ht="21" customHeight="1" thickBot="1">
      <c r="A7" s="11">
        <v>1</v>
      </c>
      <c r="B7" s="11" t="s">
        <v>45</v>
      </c>
      <c r="C7" s="12">
        <v>0.375</v>
      </c>
      <c r="D7" s="38" t="s">
        <v>28</v>
      </c>
      <c r="E7" s="11"/>
      <c r="F7" s="11"/>
      <c r="G7" s="38" t="s">
        <v>29</v>
      </c>
      <c r="H7" s="11" t="s">
        <v>58</v>
      </c>
    </row>
    <row r="8" spans="1:8" s="4" customFormat="1" ht="21" customHeight="1" thickBot="1">
      <c r="A8" s="11">
        <v>2</v>
      </c>
      <c r="B8" s="11" t="s">
        <v>45</v>
      </c>
      <c r="C8" s="12">
        <v>0.3854166666666667</v>
      </c>
      <c r="D8" s="38" t="s">
        <v>30</v>
      </c>
      <c r="E8" s="11"/>
      <c r="F8" s="11"/>
      <c r="G8" s="38" t="s">
        <v>31</v>
      </c>
      <c r="H8" s="11" t="s">
        <v>58</v>
      </c>
    </row>
    <row r="9" spans="1:8" s="4" customFormat="1" ht="21" customHeight="1" thickBot="1">
      <c r="A9" s="11">
        <v>3</v>
      </c>
      <c r="B9" s="11" t="s">
        <v>46</v>
      </c>
      <c r="C9" s="12">
        <v>0.3958333333333333</v>
      </c>
      <c r="D9" s="38" t="s">
        <v>62</v>
      </c>
      <c r="E9" s="11"/>
      <c r="F9" s="11"/>
      <c r="G9" s="38" t="s">
        <v>39</v>
      </c>
      <c r="H9" s="14" t="s">
        <v>59</v>
      </c>
    </row>
    <row r="10" spans="1:8" s="4" customFormat="1" ht="21" customHeight="1" thickBot="1">
      <c r="A10" s="11">
        <v>4</v>
      </c>
      <c r="B10" s="11" t="s">
        <v>45</v>
      </c>
      <c r="C10" s="12">
        <v>0.40625</v>
      </c>
      <c r="D10" s="38" t="s">
        <v>32</v>
      </c>
      <c r="E10" s="11"/>
      <c r="F10" s="11"/>
      <c r="G10" s="38" t="s">
        <v>33</v>
      </c>
      <c r="H10" s="14" t="s">
        <v>59</v>
      </c>
    </row>
    <row r="11" spans="1:8" s="4" customFormat="1" ht="21" customHeight="1" thickBot="1">
      <c r="A11" s="11">
        <v>5</v>
      </c>
      <c r="B11" s="11" t="s">
        <v>45</v>
      </c>
      <c r="C11" s="12">
        <v>0.4166666666666667</v>
      </c>
      <c r="D11" s="38" t="s">
        <v>31</v>
      </c>
      <c r="E11" s="11"/>
      <c r="F11" s="11"/>
      <c r="G11" s="38" t="s">
        <v>28</v>
      </c>
      <c r="H11" s="11" t="s">
        <v>58</v>
      </c>
    </row>
    <row r="12" spans="1:8" s="4" customFormat="1" ht="21" customHeight="1" thickBot="1">
      <c r="A12" s="11">
        <v>6</v>
      </c>
      <c r="B12" s="11" t="s">
        <v>46</v>
      </c>
      <c r="C12" s="12">
        <v>0.4270833333333333</v>
      </c>
      <c r="D12" s="38" t="s">
        <v>33</v>
      </c>
      <c r="E12" s="11"/>
      <c r="F12" s="11"/>
      <c r="G12" s="38" t="s">
        <v>62</v>
      </c>
      <c r="H12" s="11" t="s">
        <v>58</v>
      </c>
    </row>
    <row r="13" spans="1:8" s="4" customFormat="1" ht="21" customHeight="1" thickBot="1">
      <c r="A13" s="11">
        <v>7</v>
      </c>
      <c r="B13" s="11" t="s">
        <v>45</v>
      </c>
      <c r="C13" s="12">
        <v>0.4375</v>
      </c>
      <c r="D13" s="38" t="s">
        <v>34</v>
      </c>
      <c r="E13" s="11"/>
      <c r="F13" s="11"/>
      <c r="G13" s="38" t="s">
        <v>29</v>
      </c>
      <c r="H13" s="14" t="s">
        <v>59</v>
      </c>
    </row>
    <row r="14" spans="1:8" s="4" customFormat="1" ht="21" customHeight="1" thickBot="1">
      <c r="A14" s="11">
        <v>8</v>
      </c>
      <c r="B14" s="11" t="s">
        <v>45</v>
      </c>
      <c r="C14" s="12">
        <v>0.4479166666666667</v>
      </c>
      <c r="D14" s="38" t="s">
        <v>33</v>
      </c>
      <c r="E14" s="11"/>
      <c r="F14" s="11"/>
      <c r="G14" s="38" t="s">
        <v>35</v>
      </c>
      <c r="H14" s="14" t="s">
        <v>59</v>
      </c>
    </row>
    <row r="15" spans="1:8" s="4" customFormat="1" ht="21" customHeight="1" thickBot="1">
      <c r="A15" s="11">
        <v>9</v>
      </c>
      <c r="B15" s="11" t="s">
        <v>46</v>
      </c>
      <c r="C15" s="12">
        <v>0.4583333333333333</v>
      </c>
      <c r="D15" s="38" t="s">
        <v>39</v>
      </c>
      <c r="E15" s="11"/>
      <c r="F15" s="11"/>
      <c r="G15" s="38" t="s">
        <v>29</v>
      </c>
      <c r="H15" s="11" t="s">
        <v>58</v>
      </c>
    </row>
    <row r="16" spans="1:8" s="4" customFormat="1" ht="21" customHeight="1" thickBot="1">
      <c r="A16" s="11">
        <v>10</v>
      </c>
      <c r="B16" s="11" t="s">
        <v>45</v>
      </c>
      <c r="C16" s="12">
        <v>0.46875</v>
      </c>
      <c r="D16" s="38" t="s">
        <v>30</v>
      </c>
      <c r="E16" s="11"/>
      <c r="F16" s="11"/>
      <c r="G16" s="38" t="s">
        <v>36</v>
      </c>
      <c r="H16" s="11" t="s">
        <v>58</v>
      </c>
    </row>
    <row r="17" spans="1:8" s="4" customFormat="1" ht="21" customHeight="1" thickBot="1">
      <c r="A17" s="11">
        <v>11</v>
      </c>
      <c r="B17" s="11" t="s">
        <v>45</v>
      </c>
      <c r="C17" s="12">
        <v>0.4791666666666667</v>
      </c>
      <c r="D17" s="38" t="s">
        <v>37</v>
      </c>
      <c r="E17" s="11"/>
      <c r="F17" s="11"/>
      <c r="G17" s="38" t="s">
        <v>33</v>
      </c>
      <c r="H17" s="14" t="s">
        <v>59</v>
      </c>
    </row>
    <row r="18" spans="1:8" s="4" customFormat="1" ht="21" customHeight="1" thickBot="1">
      <c r="A18" s="11">
        <v>12</v>
      </c>
      <c r="B18" s="11" t="s">
        <v>46</v>
      </c>
      <c r="C18" s="12">
        <v>0.4895833333333333</v>
      </c>
      <c r="D18" s="38" t="s">
        <v>29</v>
      </c>
      <c r="E18" s="11"/>
      <c r="F18" s="11"/>
      <c r="G18" s="38" t="s">
        <v>36</v>
      </c>
      <c r="H18" s="14" t="s">
        <v>59</v>
      </c>
    </row>
    <row r="19" spans="1:8" s="4" customFormat="1" ht="21" customHeight="1" thickBot="1">
      <c r="A19" s="11">
        <v>13</v>
      </c>
      <c r="B19" s="11" t="s">
        <v>45</v>
      </c>
      <c r="C19" s="12">
        <v>0.5</v>
      </c>
      <c r="D19" s="38" t="s">
        <v>35</v>
      </c>
      <c r="E19" s="11"/>
      <c r="F19" s="11"/>
      <c r="G19" s="38" t="s">
        <v>28</v>
      </c>
      <c r="H19" s="11" t="s">
        <v>58</v>
      </c>
    </row>
    <row r="20" spans="1:8" s="4" customFormat="1" ht="21" customHeight="1" thickBot="1">
      <c r="A20" s="11">
        <v>14</v>
      </c>
      <c r="B20" s="11" t="s">
        <v>45</v>
      </c>
      <c r="C20" s="12">
        <v>0.5104166666666666</v>
      </c>
      <c r="D20" s="38" t="s">
        <v>37</v>
      </c>
      <c r="E20" s="11"/>
      <c r="F20" s="11"/>
      <c r="G20" s="38" t="s">
        <v>32</v>
      </c>
      <c r="H20" s="11" t="s">
        <v>58</v>
      </c>
    </row>
    <row r="21" spans="1:8" s="4" customFormat="1" ht="21" customHeight="1" thickBot="1">
      <c r="A21" s="11">
        <v>15</v>
      </c>
      <c r="B21" s="11" t="s">
        <v>46</v>
      </c>
      <c r="C21" s="12">
        <v>0.5208333333333334</v>
      </c>
      <c r="D21" s="38" t="s">
        <v>36</v>
      </c>
      <c r="E21" s="11"/>
      <c r="F21" s="11"/>
      <c r="G21" s="38" t="s">
        <v>33</v>
      </c>
      <c r="H21" s="14" t="s">
        <v>59</v>
      </c>
    </row>
    <row r="22" spans="1:8" s="4" customFormat="1" ht="21" customHeight="1" thickBot="1">
      <c r="A22" s="11">
        <v>16</v>
      </c>
      <c r="B22" s="11" t="s">
        <v>45</v>
      </c>
      <c r="C22" s="12">
        <v>0.53125</v>
      </c>
      <c r="D22" s="38" t="s">
        <v>33</v>
      </c>
      <c r="E22" s="11"/>
      <c r="F22" s="11"/>
      <c r="G22" s="38" t="s">
        <v>29</v>
      </c>
      <c r="H22" s="14" t="s">
        <v>59</v>
      </c>
    </row>
    <row r="23" spans="1:8" s="4" customFormat="1" ht="21" customHeight="1" thickBot="1">
      <c r="A23" s="11">
        <v>17</v>
      </c>
      <c r="B23" s="11" t="s">
        <v>45</v>
      </c>
      <c r="C23" s="12">
        <v>0.5416666666666666</v>
      </c>
      <c r="D23" s="38" t="s">
        <v>32</v>
      </c>
      <c r="E23" s="11"/>
      <c r="F23" s="11"/>
      <c r="G23" s="38" t="s">
        <v>34</v>
      </c>
      <c r="H23" s="11" t="s">
        <v>58</v>
      </c>
    </row>
    <row r="24" spans="1:8" s="4" customFormat="1" ht="21" customHeight="1" thickBot="1">
      <c r="A24" s="19"/>
      <c r="B24" s="19"/>
      <c r="C24" s="54">
        <v>0.5520833333333334</v>
      </c>
      <c r="D24" s="183" t="s">
        <v>38</v>
      </c>
      <c r="E24" s="184"/>
      <c r="F24" s="184"/>
      <c r="G24" s="184"/>
      <c r="H24" s="185"/>
    </row>
    <row r="25" spans="1:8" s="4" customFormat="1" ht="21" customHeight="1" thickBot="1">
      <c r="A25" s="11">
        <v>18</v>
      </c>
      <c r="B25" s="11" t="s">
        <v>46</v>
      </c>
      <c r="C25" s="56">
        <v>0.5625</v>
      </c>
      <c r="D25" s="38" t="s">
        <v>39</v>
      </c>
      <c r="E25" s="11"/>
      <c r="F25" s="11"/>
      <c r="G25" s="38" t="s">
        <v>62</v>
      </c>
      <c r="H25" s="11" t="s">
        <v>58</v>
      </c>
    </row>
    <row r="26" spans="1:8" s="4" customFormat="1" ht="21" customHeight="1" thickBot="1">
      <c r="A26" s="11">
        <v>19</v>
      </c>
      <c r="B26" s="11" t="s">
        <v>45</v>
      </c>
      <c r="C26" s="56">
        <v>0.5729166666666666</v>
      </c>
      <c r="D26" s="38" t="s">
        <v>31</v>
      </c>
      <c r="E26" s="11"/>
      <c r="F26" s="11"/>
      <c r="G26" s="38" t="s">
        <v>36</v>
      </c>
      <c r="H26" s="11" t="s">
        <v>58</v>
      </c>
    </row>
    <row r="27" spans="1:8" s="4" customFormat="1" ht="21" customHeight="1" thickBot="1">
      <c r="A27" s="11">
        <v>20</v>
      </c>
      <c r="B27" s="11" t="s">
        <v>45</v>
      </c>
      <c r="C27" s="56">
        <v>0.5833333333333334</v>
      </c>
      <c r="D27" s="38" t="s">
        <v>34</v>
      </c>
      <c r="E27" s="11"/>
      <c r="F27" s="11"/>
      <c r="G27" s="38" t="s">
        <v>30</v>
      </c>
      <c r="H27" s="14" t="s">
        <v>59</v>
      </c>
    </row>
    <row r="28" spans="1:8" s="4" customFormat="1" ht="21" customHeight="1" thickBot="1">
      <c r="A28" s="11">
        <v>21</v>
      </c>
      <c r="B28" s="11" t="s">
        <v>46</v>
      </c>
      <c r="C28" s="56">
        <v>0.59375</v>
      </c>
      <c r="D28" s="38" t="s">
        <v>62</v>
      </c>
      <c r="E28" s="11"/>
      <c r="F28" s="11"/>
      <c r="G28" s="38" t="s">
        <v>33</v>
      </c>
      <c r="H28" s="14" t="s">
        <v>59</v>
      </c>
    </row>
    <row r="29" spans="1:8" s="4" customFormat="1" ht="21" customHeight="1" thickBot="1">
      <c r="A29" s="11">
        <v>22</v>
      </c>
      <c r="B29" s="11" t="s">
        <v>45</v>
      </c>
      <c r="C29" s="56">
        <v>0.6041666666666666</v>
      </c>
      <c r="D29" s="38" t="s">
        <v>36</v>
      </c>
      <c r="E29" s="11"/>
      <c r="F29" s="11"/>
      <c r="G29" s="38" t="s">
        <v>37</v>
      </c>
      <c r="H29" s="11" t="s">
        <v>58</v>
      </c>
    </row>
    <row r="30" spans="1:8" ht="21" customHeight="1" thickBot="1">
      <c r="A30" s="11">
        <v>23</v>
      </c>
      <c r="B30" s="11" t="s">
        <v>45</v>
      </c>
      <c r="C30" s="56">
        <v>0.6145833333333334</v>
      </c>
      <c r="D30" s="38" t="s">
        <v>29</v>
      </c>
      <c r="E30" s="34"/>
      <c r="F30" s="34"/>
      <c r="G30" s="38" t="s">
        <v>31</v>
      </c>
      <c r="H30" s="11" t="s">
        <v>58</v>
      </c>
    </row>
    <row r="31" spans="1:8" ht="21" customHeight="1" thickBot="1">
      <c r="A31" s="11">
        <v>24</v>
      </c>
      <c r="B31" s="11" t="s">
        <v>46</v>
      </c>
      <c r="C31" s="56">
        <v>0.625</v>
      </c>
      <c r="D31" s="38" t="s">
        <v>29</v>
      </c>
      <c r="E31" s="34"/>
      <c r="F31" s="34"/>
      <c r="G31" s="38" t="s">
        <v>39</v>
      </c>
      <c r="H31" s="14" t="s">
        <v>59</v>
      </c>
    </row>
    <row r="32" spans="1:8" ht="21" customHeight="1" thickBot="1">
      <c r="A32" s="11">
        <v>25</v>
      </c>
      <c r="B32" s="11" t="s">
        <v>45</v>
      </c>
      <c r="C32" s="56">
        <v>0.6354166666666666</v>
      </c>
      <c r="D32" s="38" t="s">
        <v>34</v>
      </c>
      <c r="E32" s="34"/>
      <c r="F32" s="34"/>
      <c r="G32" s="38" t="s">
        <v>35</v>
      </c>
      <c r="H32" s="14" t="s">
        <v>59</v>
      </c>
    </row>
    <row r="33" spans="1:8" ht="21" customHeight="1" thickBot="1">
      <c r="A33" s="11">
        <v>26</v>
      </c>
      <c r="B33" s="11" t="s">
        <v>45</v>
      </c>
      <c r="C33" s="56">
        <v>0.6458333333333334</v>
      </c>
      <c r="D33" s="38" t="s">
        <v>36</v>
      </c>
      <c r="E33" s="34"/>
      <c r="F33" s="34"/>
      <c r="G33" s="38" t="s">
        <v>33</v>
      </c>
      <c r="H33" s="11" t="s">
        <v>58</v>
      </c>
    </row>
    <row r="34" spans="1:8" ht="21" customHeight="1" thickBot="1">
      <c r="A34" s="11">
        <v>27</v>
      </c>
      <c r="B34" s="11" t="s">
        <v>46</v>
      </c>
      <c r="C34" s="56">
        <v>0.65625</v>
      </c>
      <c r="D34" s="38" t="s">
        <v>36</v>
      </c>
      <c r="E34" s="34"/>
      <c r="F34" s="34"/>
      <c r="G34" s="38" t="s">
        <v>29</v>
      </c>
      <c r="H34" s="11" t="s">
        <v>58</v>
      </c>
    </row>
    <row r="35" spans="1:8" ht="21" customHeight="1" thickBot="1">
      <c r="A35" s="11">
        <v>28</v>
      </c>
      <c r="B35" s="11" t="s">
        <v>45</v>
      </c>
      <c r="C35" s="56">
        <v>0.6666666666666666</v>
      </c>
      <c r="D35" s="38" t="s">
        <v>29</v>
      </c>
      <c r="E35" s="34"/>
      <c r="F35" s="34"/>
      <c r="G35" s="38" t="s">
        <v>35</v>
      </c>
      <c r="H35" s="14" t="s">
        <v>59</v>
      </c>
    </row>
    <row r="36" spans="1:8" ht="21" customHeight="1" thickBot="1">
      <c r="A36" s="11">
        <v>29</v>
      </c>
      <c r="B36" s="11" t="s">
        <v>45</v>
      </c>
      <c r="C36" s="56">
        <v>0.677083333333333</v>
      </c>
      <c r="D36" s="38" t="s">
        <v>30</v>
      </c>
      <c r="E36" s="34"/>
      <c r="F36" s="34"/>
      <c r="G36" s="38" t="s">
        <v>32</v>
      </c>
      <c r="H36" s="14" t="s">
        <v>59</v>
      </c>
    </row>
    <row r="37" spans="1:8" ht="21" customHeight="1" thickBot="1">
      <c r="A37" s="11">
        <v>30</v>
      </c>
      <c r="B37" s="11" t="s">
        <v>46</v>
      </c>
      <c r="C37" s="56">
        <v>0.6875</v>
      </c>
      <c r="D37" s="38" t="s">
        <v>33</v>
      </c>
      <c r="E37" s="34"/>
      <c r="F37" s="34"/>
      <c r="G37" s="38" t="s">
        <v>36</v>
      </c>
      <c r="H37" s="11" t="s">
        <v>58</v>
      </c>
    </row>
    <row r="38" spans="1:8" ht="21" customHeight="1" thickBot="1">
      <c r="A38" s="11">
        <v>31</v>
      </c>
      <c r="B38" s="11" t="s">
        <v>45</v>
      </c>
      <c r="C38" s="56">
        <v>0.697916666666667</v>
      </c>
      <c r="D38" s="38" t="s">
        <v>30</v>
      </c>
      <c r="E38" s="34"/>
      <c r="F38" s="34"/>
      <c r="G38" s="38" t="s">
        <v>37</v>
      </c>
      <c r="H38" s="11" t="s">
        <v>58</v>
      </c>
    </row>
    <row r="39" spans="1:8" ht="21" customHeight="1" thickBot="1">
      <c r="A39" s="11">
        <v>32</v>
      </c>
      <c r="B39" s="11" t="s">
        <v>45</v>
      </c>
      <c r="C39" s="56">
        <v>0.708333333333333</v>
      </c>
      <c r="D39" s="38" t="s">
        <v>28</v>
      </c>
      <c r="E39" s="34"/>
      <c r="F39" s="34"/>
      <c r="G39" s="38" t="s">
        <v>34</v>
      </c>
      <c r="H39" s="14" t="s">
        <v>59</v>
      </c>
    </row>
    <row r="40" spans="1:8" ht="21" customHeight="1" thickBot="1">
      <c r="A40" s="11">
        <v>33</v>
      </c>
      <c r="B40" s="11" t="s">
        <v>45</v>
      </c>
      <c r="C40" s="56">
        <v>0.71875</v>
      </c>
      <c r="D40" s="38" t="s">
        <v>35</v>
      </c>
      <c r="E40" s="34"/>
      <c r="F40" s="34"/>
      <c r="G40" s="38" t="s">
        <v>36</v>
      </c>
      <c r="H40" s="14" t="s">
        <v>59</v>
      </c>
    </row>
    <row r="41" ht="16.5" thickBot="1"/>
    <row r="42" spans="1:8" ht="21" customHeight="1">
      <c r="A42" s="186" t="s">
        <v>27</v>
      </c>
      <c r="B42" s="187"/>
      <c r="C42" s="188"/>
      <c r="D42" s="188"/>
      <c r="E42" s="188"/>
      <c r="F42" s="188"/>
      <c r="G42" s="188"/>
      <c r="H42" s="189"/>
    </row>
    <row r="43" spans="1:8" ht="21" customHeight="1">
      <c r="A43" s="190" t="s">
        <v>26</v>
      </c>
      <c r="B43" s="191"/>
      <c r="C43" s="192"/>
      <c r="D43" s="192"/>
      <c r="E43" s="192"/>
      <c r="F43" s="192"/>
      <c r="G43" s="192"/>
      <c r="H43" s="193"/>
    </row>
    <row r="44" spans="1:8" ht="21" customHeight="1" thickBot="1">
      <c r="A44" s="194" t="s">
        <v>41</v>
      </c>
      <c r="B44" s="195"/>
      <c r="C44" s="196"/>
      <c r="D44" s="196"/>
      <c r="E44" s="196"/>
      <c r="F44" s="196"/>
      <c r="G44" s="196"/>
      <c r="H44" s="197"/>
    </row>
    <row r="45" spans="1:5" ht="15.75">
      <c r="A45" s="8"/>
      <c r="B45" s="8"/>
      <c r="C45" s="8"/>
      <c r="D45" s="9"/>
      <c r="E45" s="8"/>
    </row>
    <row r="46" ht="15.75" customHeight="1" thickBot="1"/>
    <row r="47" spans="1:8" ht="19.5" customHeight="1" thickBot="1">
      <c r="A47" s="180" t="s">
        <v>0</v>
      </c>
      <c r="B47" s="181"/>
      <c r="C47" s="2" t="s">
        <v>12</v>
      </c>
      <c r="D47" s="2" t="s">
        <v>13</v>
      </c>
      <c r="E47" s="182" t="s">
        <v>1</v>
      </c>
      <c r="F47" s="182"/>
      <c r="G47" s="2" t="s">
        <v>13</v>
      </c>
      <c r="H47" s="3" t="s">
        <v>14</v>
      </c>
    </row>
    <row r="48" spans="1:8" ht="21" customHeight="1" thickBot="1">
      <c r="A48" s="11">
        <v>1</v>
      </c>
      <c r="B48" s="11" t="s">
        <v>45</v>
      </c>
      <c r="C48" s="12">
        <v>0.375</v>
      </c>
      <c r="D48" s="38" t="s">
        <v>33</v>
      </c>
      <c r="E48" s="11"/>
      <c r="F48" s="11"/>
      <c r="G48" s="38" t="s">
        <v>34</v>
      </c>
      <c r="H48" s="14" t="s">
        <v>60</v>
      </c>
    </row>
    <row r="49" spans="1:8" ht="21" customHeight="1" thickBot="1">
      <c r="A49" s="11">
        <v>2</v>
      </c>
      <c r="B49" s="11" t="s">
        <v>45</v>
      </c>
      <c r="C49" s="12">
        <v>0.3854166666666667</v>
      </c>
      <c r="D49" s="38" t="s">
        <v>37</v>
      </c>
      <c r="E49" s="11"/>
      <c r="F49" s="11"/>
      <c r="G49" s="38" t="s">
        <v>35</v>
      </c>
      <c r="H49" s="14" t="s">
        <v>60</v>
      </c>
    </row>
    <row r="50" spans="1:8" ht="21" customHeight="1" thickBot="1">
      <c r="A50" s="11">
        <v>3</v>
      </c>
      <c r="B50" s="11" t="s">
        <v>46</v>
      </c>
      <c r="C50" s="12">
        <v>0.3958333333333333</v>
      </c>
      <c r="D50" s="38" t="s">
        <v>29</v>
      </c>
      <c r="E50" s="11"/>
      <c r="F50" s="11"/>
      <c r="G50" s="38" t="s">
        <v>33</v>
      </c>
      <c r="H50" s="14" t="s">
        <v>61</v>
      </c>
    </row>
    <row r="51" spans="1:8" ht="21" customHeight="1" thickBot="1">
      <c r="A51" s="11">
        <v>4</v>
      </c>
      <c r="B51" s="11" t="s">
        <v>45</v>
      </c>
      <c r="C51" s="12">
        <v>0.40625</v>
      </c>
      <c r="D51" s="38" t="s">
        <v>29</v>
      </c>
      <c r="E51" s="11"/>
      <c r="F51" s="11"/>
      <c r="G51" s="38" t="s">
        <v>36</v>
      </c>
      <c r="H51" s="14" t="s">
        <v>61</v>
      </c>
    </row>
    <row r="52" spans="1:8" ht="21" customHeight="1" thickBot="1">
      <c r="A52" s="11">
        <v>5</v>
      </c>
      <c r="B52" s="11" t="s">
        <v>45</v>
      </c>
      <c r="C52" s="12">
        <v>0.4166666666666667</v>
      </c>
      <c r="D52" s="38" t="s">
        <v>35</v>
      </c>
      <c r="E52" s="11"/>
      <c r="F52" s="11"/>
      <c r="G52" s="38" t="s">
        <v>30</v>
      </c>
      <c r="H52" s="14" t="s">
        <v>60</v>
      </c>
    </row>
    <row r="53" spans="1:8" ht="21" customHeight="1" thickBot="1">
      <c r="A53" s="11">
        <v>6</v>
      </c>
      <c r="B53" s="11" t="s">
        <v>46</v>
      </c>
      <c r="C53" s="12">
        <v>0.4270833333333333</v>
      </c>
      <c r="D53" s="38" t="s">
        <v>39</v>
      </c>
      <c r="E53" s="11"/>
      <c r="F53" s="11"/>
      <c r="G53" s="38" t="s">
        <v>36</v>
      </c>
      <c r="H53" s="14" t="s">
        <v>60</v>
      </c>
    </row>
    <row r="54" spans="1:8" ht="21" customHeight="1" thickBot="1">
      <c r="A54" s="11">
        <v>7</v>
      </c>
      <c r="B54" s="11" t="s">
        <v>45</v>
      </c>
      <c r="C54" s="12">
        <v>0.4375</v>
      </c>
      <c r="D54" s="38" t="s">
        <v>36</v>
      </c>
      <c r="E54" s="11"/>
      <c r="F54" s="11"/>
      <c r="G54" s="38" t="s">
        <v>32</v>
      </c>
      <c r="H54" s="14" t="s">
        <v>61</v>
      </c>
    </row>
    <row r="55" spans="1:8" ht="21" customHeight="1" thickBot="1">
      <c r="A55" s="11">
        <v>8</v>
      </c>
      <c r="B55" s="11" t="s">
        <v>45</v>
      </c>
      <c r="C55" s="12">
        <v>0.4479166666666667</v>
      </c>
      <c r="D55" s="38" t="s">
        <v>37</v>
      </c>
      <c r="E55" s="11"/>
      <c r="F55" s="11"/>
      <c r="G55" s="38" t="s">
        <v>31</v>
      </c>
      <c r="H55" s="14" t="s">
        <v>61</v>
      </c>
    </row>
    <row r="56" spans="1:8" ht="21" customHeight="1" thickBot="1">
      <c r="A56" s="11">
        <v>9</v>
      </c>
      <c r="B56" s="11" t="s">
        <v>46</v>
      </c>
      <c r="C56" s="12">
        <v>0.4583333333333333</v>
      </c>
      <c r="D56" s="38" t="s">
        <v>36</v>
      </c>
      <c r="E56" s="11"/>
      <c r="F56" s="11"/>
      <c r="G56" s="38" t="s">
        <v>62</v>
      </c>
      <c r="H56" s="14" t="s">
        <v>60</v>
      </c>
    </row>
    <row r="57" spans="1:8" ht="21" customHeight="1" thickBot="1">
      <c r="A57" s="11">
        <v>10</v>
      </c>
      <c r="B57" s="11" t="s">
        <v>45</v>
      </c>
      <c r="C57" s="12">
        <v>0.46875</v>
      </c>
      <c r="D57" s="38" t="s">
        <v>28</v>
      </c>
      <c r="E57" s="11"/>
      <c r="F57" s="11"/>
      <c r="G57" s="38" t="s">
        <v>32</v>
      </c>
      <c r="H57" s="14" t="s">
        <v>60</v>
      </c>
    </row>
    <row r="58" spans="1:8" ht="21" customHeight="1" thickBot="1">
      <c r="A58" s="11">
        <v>11</v>
      </c>
      <c r="B58" s="11" t="s">
        <v>45</v>
      </c>
      <c r="C58" s="12">
        <v>0.4791666666666667</v>
      </c>
      <c r="D58" s="38" t="s">
        <v>31</v>
      </c>
      <c r="E58" s="11"/>
      <c r="F58" s="11"/>
      <c r="G58" s="38" t="s">
        <v>34</v>
      </c>
      <c r="H58" s="14" t="s">
        <v>61</v>
      </c>
    </row>
    <row r="59" spans="1:8" ht="21" customHeight="1" thickBot="1">
      <c r="A59" s="11">
        <v>12</v>
      </c>
      <c r="B59" s="11" t="s">
        <v>46</v>
      </c>
      <c r="C59" s="12">
        <v>0.4895833333333333</v>
      </c>
      <c r="D59" s="38" t="s">
        <v>33</v>
      </c>
      <c r="E59" s="11"/>
      <c r="F59" s="11"/>
      <c r="G59" s="38" t="s">
        <v>39</v>
      </c>
      <c r="H59" s="14" t="s">
        <v>61</v>
      </c>
    </row>
    <row r="60" spans="1:8" ht="21" customHeight="1" thickBot="1">
      <c r="A60" s="11">
        <v>13</v>
      </c>
      <c r="B60" s="11" t="s">
        <v>45</v>
      </c>
      <c r="C60" s="12">
        <v>0.5</v>
      </c>
      <c r="D60" s="38" t="s">
        <v>29</v>
      </c>
      <c r="E60" s="11"/>
      <c r="F60" s="11"/>
      <c r="G60" s="38" t="s">
        <v>30</v>
      </c>
      <c r="H60" s="14" t="s">
        <v>60</v>
      </c>
    </row>
    <row r="61" spans="1:8" ht="21" customHeight="1" thickBot="1">
      <c r="A61" s="11">
        <v>14</v>
      </c>
      <c r="B61" s="11" t="s">
        <v>45</v>
      </c>
      <c r="C61" s="12">
        <v>0.5104166666666666</v>
      </c>
      <c r="D61" s="38" t="s">
        <v>34</v>
      </c>
      <c r="E61" s="11"/>
      <c r="F61" s="11"/>
      <c r="G61" s="38" t="s">
        <v>36</v>
      </c>
      <c r="H61" s="14" t="s">
        <v>60</v>
      </c>
    </row>
    <row r="62" spans="1:8" ht="21" customHeight="1" thickBot="1">
      <c r="A62" s="11">
        <v>15</v>
      </c>
      <c r="B62" s="11" t="s">
        <v>46</v>
      </c>
      <c r="C62" s="12">
        <v>0.5208333333333334</v>
      </c>
      <c r="D62" s="38" t="s">
        <v>62</v>
      </c>
      <c r="E62" s="11"/>
      <c r="F62" s="11"/>
      <c r="G62" s="38" t="s">
        <v>29</v>
      </c>
      <c r="H62" s="14" t="s">
        <v>61</v>
      </c>
    </row>
    <row r="63" spans="1:8" ht="21" customHeight="1" thickBot="1">
      <c r="A63" s="11">
        <v>16</v>
      </c>
      <c r="B63" s="11" t="s">
        <v>45</v>
      </c>
      <c r="C63" s="12">
        <v>0.53125</v>
      </c>
      <c r="D63" s="38" t="s">
        <v>35</v>
      </c>
      <c r="E63" s="11"/>
      <c r="F63" s="11"/>
      <c r="G63" s="38" t="s">
        <v>31</v>
      </c>
      <c r="H63" s="14" t="s">
        <v>61</v>
      </c>
    </row>
    <row r="64" spans="1:8" ht="21" customHeight="1" thickBot="1">
      <c r="A64" s="11">
        <v>17</v>
      </c>
      <c r="B64" s="11" t="s">
        <v>45</v>
      </c>
      <c r="C64" s="12">
        <v>0.5416666666666666</v>
      </c>
      <c r="D64" s="38" t="s">
        <v>30</v>
      </c>
      <c r="E64" s="11"/>
      <c r="F64" s="11"/>
      <c r="G64" s="38" t="s">
        <v>28</v>
      </c>
      <c r="H64" s="14" t="s">
        <v>60</v>
      </c>
    </row>
    <row r="65" spans="1:8" ht="21" customHeight="1" thickBot="1">
      <c r="A65" s="19"/>
      <c r="B65" s="19"/>
      <c r="C65" s="54">
        <v>0.5520833333333334</v>
      </c>
      <c r="D65" s="183" t="s">
        <v>38</v>
      </c>
      <c r="E65" s="184"/>
      <c r="F65" s="184"/>
      <c r="G65" s="184"/>
      <c r="H65" s="185"/>
    </row>
    <row r="66" spans="1:8" ht="21" customHeight="1" thickBot="1">
      <c r="A66" s="11">
        <v>18</v>
      </c>
      <c r="B66" s="11" t="s">
        <v>46</v>
      </c>
      <c r="C66" s="56">
        <v>0.5625</v>
      </c>
      <c r="D66" s="38" t="s">
        <v>33</v>
      </c>
      <c r="E66" s="11"/>
      <c r="F66" s="11"/>
      <c r="G66" s="38" t="s">
        <v>29</v>
      </c>
      <c r="H66" s="14" t="s">
        <v>60</v>
      </c>
    </row>
    <row r="67" spans="1:8" ht="21" customHeight="1" thickBot="1">
      <c r="A67" s="11">
        <v>19</v>
      </c>
      <c r="B67" s="11" t="s">
        <v>45</v>
      </c>
      <c r="C67" s="56">
        <v>0.5729166666666666</v>
      </c>
      <c r="D67" s="38" t="s">
        <v>37</v>
      </c>
      <c r="E67" s="11"/>
      <c r="F67" s="11"/>
      <c r="G67" s="38" t="s">
        <v>29</v>
      </c>
      <c r="H67" s="14" t="s">
        <v>61</v>
      </c>
    </row>
    <row r="68" spans="1:8" ht="21" customHeight="1" thickBot="1">
      <c r="A68" s="11">
        <v>20</v>
      </c>
      <c r="B68" s="11" t="s">
        <v>45</v>
      </c>
      <c r="C68" s="56">
        <v>0.5833333333333334</v>
      </c>
      <c r="D68" s="38" t="s">
        <v>28</v>
      </c>
      <c r="E68" s="11"/>
      <c r="F68" s="11"/>
      <c r="G68" s="38" t="s">
        <v>33</v>
      </c>
      <c r="H68" s="14" t="s">
        <v>61</v>
      </c>
    </row>
    <row r="69" spans="1:8" ht="21" customHeight="1" thickBot="1">
      <c r="A69" s="11">
        <v>21</v>
      </c>
      <c r="B69" s="11" t="s">
        <v>46</v>
      </c>
      <c r="C69" s="56">
        <v>0.59375</v>
      </c>
      <c r="D69" s="38" t="s">
        <v>36</v>
      </c>
      <c r="E69" s="11"/>
      <c r="F69" s="11"/>
      <c r="G69" s="38" t="s">
        <v>39</v>
      </c>
      <c r="H69" s="14" t="s">
        <v>60</v>
      </c>
    </row>
    <row r="70" spans="1:8" ht="21" customHeight="1" thickBot="1">
      <c r="A70" s="11">
        <v>22</v>
      </c>
      <c r="B70" s="11" t="s">
        <v>45</v>
      </c>
      <c r="C70" s="56">
        <v>0.6041666666666666</v>
      </c>
      <c r="D70" s="38" t="s">
        <v>32</v>
      </c>
      <c r="E70" s="11"/>
      <c r="F70" s="11"/>
      <c r="G70" s="38" t="s">
        <v>35</v>
      </c>
      <c r="H70" s="14" t="s">
        <v>60</v>
      </c>
    </row>
    <row r="71" spans="1:8" ht="21" customHeight="1" thickBot="1">
      <c r="A71" s="11">
        <v>23</v>
      </c>
      <c r="B71" s="11" t="s">
        <v>45</v>
      </c>
      <c r="C71" s="56">
        <v>0.6145833333333334</v>
      </c>
      <c r="D71" s="38" t="s">
        <v>33</v>
      </c>
      <c r="E71" s="34"/>
      <c r="F71" s="34"/>
      <c r="G71" s="38" t="s">
        <v>30</v>
      </c>
      <c r="H71" s="14" t="s">
        <v>61</v>
      </c>
    </row>
    <row r="72" spans="1:8" ht="21" customHeight="1" thickBot="1">
      <c r="A72" s="11">
        <v>24</v>
      </c>
      <c r="B72" s="11" t="s">
        <v>46</v>
      </c>
      <c r="C72" s="56">
        <v>0.625</v>
      </c>
      <c r="D72" s="38" t="s">
        <v>62</v>
      </c>
      <c r="E72" s="34"/>
      <c r="F72" s="34"/>
      <c r="G72" s="38" t="s">
        <v>36</v>
      </c>
      <c r="H72" s="14" t="s">
        <v>61</v>
      </c>
    </row>
    <row r="73" spans="1:8" ht="21" customHeight="1" thickBot="1">
      <c r="A73" s="11">
        <v>25</v>
      </c>
      <c r="B73" s="11" t="s">
        <v>45</v>
      </c>
      <c r="C73" s="56">
        <v>0.6354166666666666</v>
      </c>
      <c r="D73" s="38" t="s">
        <v>28</v>
      </c>
      <c r="E73" s="34"/>
      <c r="F73" s="34"/>
      <c r="G73" s="38" t="s">
        <v>37</v>
      </c>
      <c r="H73" s="14" t="s">
        <v>60</v>
      </c>
    </row>
    <row r="74" spans="1:8" ht="21" customHeight="1" thickBot="1">
      <c r="A74" s="11">
        <v>26</v>
      </c>
      <c r="B74" s="11" t="s">
        <v>45</v>
      </c>
      <c r="C74" s="56">
        <v>0.6458333333333334</v>
      </c>
      <c r="D74" s="38" t="s">
        <v>31</v>
      </c>
      <c r="E74" s="34"/>
      <c r="F74" s="34"/>
      <c r="G74" s="38" t="s">
        <v>32</v>
      </c>
      <c r="H74" s="14" t="s">
        <v>60</v>
      </c>
    </row>
    <row r="75" spans="1:8" ht="21" customHeight="1" thickBot="1">
      <c r="A75" s="11">
        <v>27</v>
      </c>
      <c r="B75" s="11" t="s">
        <v>46</v>
      </c>
      <c r="C75" s="56">
        <v>0.65625</v>
      </c>
      <c r="D75" s="38" t="s">
        <v>39</v>
      </c>
      <c r="E75" s="34"/>
      <c r="F75" s="34"/>
      <c r="G75" s="38" t="s">
        <v>33</v>
      </c>
      <c r="H75" s="14" t="s">
        <v>61</v>
      </c>
    </row>
    <row r="76" spans="1:8" ht="21" customHeight="1" thickBot="1">
      <c r="A76" s="11">
        <v>28</v>
      </c>
      <c r="B76" s="11" t="s">
        <v>45</v>
      </c>
      <c r="C76" s="56">
        <v>0.6666666666666666</v>
      </c>
      <c r="D76" s="38" t="s">
        <v>34</v>
      </c>
      <c r="E76" s="34"/>
      <c r="F76" s="34"/>
      <c r="G76" s="38" t="s">
        <v>37</v>
      </c>
      <c r="H76" s="14" t="s">
        <v>61</v>
      </c>
    </row>
    <row r="77" spans="1:8" ht="21" customHeight="1" thickBot="1">
      <c r="A77" s="11">
        <v>29</v>
      </c>
      <c r="B77" s="11" t="s">
        <v>45</v>
      </c>
      <c r="C77" s="56">
        <v>0.677083333333333</v>
      </c>
      <c r="D77" s="38" t="s">
        <v>36</v>
      </c>
      <c r="E77" s="34"/>
      <c r="F77" s="34"/>
      <c r="G77" s="38" t="s">
        <v>28</v>
      </c>
      <c r="H77" s="14" t="s">
        <v>60</v>
      </c>
    </row>
    <row r="78" spans="1:8" ht="21" customHeight="1" thickBot="1">
      <c r="A78" s="11">
        <v>30</v>
      </c>
      <c r="B78" s="11" t="s">
        <v>46</v>
      </c>
      <c r="C78" s="56">
        <v>0.6875</v>
      </c>
      <c r="D78" s="38" t="s">
        <v>29</v>
      </c>
      <c r="E78" s="34"/>
      <c r="F78" s="34"/>
      <c r="G78" s="38" t="s">
        <v>62</v>
      </c>
      <c r="H78" s="14" t="s">
        <v>60</v>
      </c>
    </row>
    <row r="79" spans="1:8" ht="21" customHeight="1" thickBot="1">
      <c r="A79" s="11">
        <v>31</v>
      </c>
      <c r="B79" s="11" t="s">
        <v>45</v>
      </c>
      <c r="C79" s="56">
        <v>0.697916666666667</v>
      </c>
      <c r="D79" s="38" t="s">
        <v>33</v>
      </c>
      <c r="E79" s="34"/>
      <c r="F79" s="34"/>
      <c r="G79" s="38" t="s">
        <v>31</v>
      </c>
      <c r="H79" s="14" t="s">
        <v>61</v>
      </c>
    </row>
    <row r="80" spans="1:8" ht="21" customHeight="1" thickBot="1">
      <c r="A80" s="11">
        <v>32</v>
      </c>
      <c r="B80" s="11" t="s">
        <v>45</v>
      </c>
      <c r="C80" s="56">
        <v>0.708333333333333</v>
      </c>
      <c r="D80" s="38" t="s">
        <v>32</v>
      </c>
      <c r="E80" s="34"/>
      <c r="F80" s="34"/>
      <c r="G80" s="38" t="s">
        <v>29</v>
      </c>
      <c r="H80" s="14" t="s">
        <v>61</v>
      </c>
    </row>
  </sheetData>
  <sheetProtection/>
  <mergeCells count="12">
    <mergeCell ref="A43:H43"/>
    <mergeCell ref="A44:H44"/>
    <mergeCell ref="A47:B47"/>
    <mergeCell ref="E47:F47"/>
    <mergeCell ref="D65:H65"/>
    <mergeCell ref="A1:H1"/>
    <mergeCell ref="A2:H2"/>
    <mergeCell ref="A3:H3"/>
    <mergeCell ref="E6:F6"/>
    <mergeCell ref="D24:H24"/>
    <mergeCell ref="A6:B6"/>
    <mergeCell ref="A42:H42"/>
  </mergeCells>
  <printOptions/>
  <pageMargins left="0.33" right="0.2" top="0.3" bottom="0.28" header="0.3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0.7109375" style="6" customWidth="1"/>
    <col min="4" max="5" width="5.7109375" style="5" customWidth="1"/>
    <col min="6" max="6" width="20.7109375" style="6" customWidth="1"/>
    <col min="7" max="7" width="20.28125" style="6" customWidth="1"/>
    <col min="8" max="8" width="7.7109375" style="5" customWidth="1"/>
    <col min="9" max="12" width="11.421875" style="6" customWidth="1"/>
    <col min="13" max="13" width="20.7109375" style="6" customWidth="1"/>
    <col min="14" max="16384" width="11.421875" style="6" customWidth="1"/>
  </cols>
  <sheetData>
    <row r="1" spans="1:7" ht="21.75" customHeight="1">
      <c r="A1" s="186" t="s">
        <v>27</v>
      </c>
      <c r="B1" s="188"/>
      <c r="C1" s="188"/>
      <c r="D1" s="188"/>
      <c r="E1" s="188"/>
      <c r="F1" s="188"/>
      <c r="G1" s="189"/>
    </row>
    <row r="2" spans="1:7" ht="21.75" customHeight="1">
      <c r="A2" s="190" t="s">
        <v>26</v>
      </c>
      <c r="B2" s="192"/>
      <c r="C2" s="192"/>
      <c r="D2" s="192"/>
      <c r="E2" s="192"/>
      <c r="F2" s="192"/>
      <c r="G2" s="193"/>
    </row>
    <row r="3" spans="1:7" ht="21.75" customHeight="1" thickBot="1">
      <c r="A3" s="194" t="s">
        <v>15</v>
      </c>
      <c r="B3" s="196"/>
      <c r="C3" s="196"/>
      <c r="D3" s="196"/>
      <c r="E3" s="196"/>
      <c r="F3" s="196"/>
      <c r="G3" s="197"/>
    </row>
    <row r="4" spans="1:4" ht="15.75">
      <c r="A4" s="8"/>
      <c r="B4" s="8"/>
      <c r="C4" s="9"/>
      <c r="D4" s="8"/>
    </row>
    <row r="5" ht="16.5" thickBot="1"/>
    <row r="6" spans="1:8" s="4" customFormat="1" ht="19.5" customHeight="1" thickBot="1">
      <c r="A6" s="1" t="s">
        <v>0</v>
      </c>
      <c r="B6" s="2" t="s">
        <v>12</v>
      </c>
      <c r="C6" s="179" t="s">
        <v>13</v>
      </c>
      <c r="D6" s="204" t="s">
        <v>1</v>
      </c>
      <c r="E6" s="205"/>
      <c r="F6" s="175" t="s">
        <v>13</v>
      </c>
      <c r="G6" s="3" t="s">
        <v>14</v>
      </c>
      <c r="H6" s="19" t="s">
        <v>16</v>
      </c>
    </row>
    <row r="7" spans="1:8" s="4" customFormat="1" ht="22.5" customHeight="1" thickBot="1">
      <c r="A7" s="19">
        <v>1</v>
      </c>
      <c r="B7" s="54">
        <v>0.375</v>
      </c>
      <c r="C7" s="80" t="s">
        <v>28</v>
      </c>
      <c r="D7" s="19">
        <v>1</v>
      </c>
      <c r="E7" s="19">
        <v>4</v>
      </c>
      <c r="F7" s="80" t="s">
        <v>29</v>
      </c>
      <c r="G7" s="19" t="str">
        <f>'HallA+B'!$H$7</f>
        <v>Ine + Joris</v>
      </c>
      <c r="H7" s="19" t="s">
        <v>17</v>
      </c>
    </row>
    <row r="8" spans="1:8" s="4" customFormat="1" ht="22.5" customHeight="1" thickBot="1">
      <c r="A8" s="11">
        <v>2</v>
      </c>
      <c r="B8" s="12">
        <v>0.375</v>
      </c>
      <c r="C8" s="13" t="s">
        <v>33</v>
      </c>
      <c r="D8" s="11">
        <v>0</v>
      </c>
      <c r="E8" s="11">
        <v>1</v>
      </c>
      <c r="F8" s="13" t="s">
        <v>34</v>
      </c>
      <c r="G8" s="163" t="str">
        <f>'HallA+B'!$H$48</f>
        <v>Ann + François</v>
      </c>
      <c r="H8" s="11" t="s">
        <v>18</v>
      </c>
    </row>
    <row r="9" spans="1:8" s="4" customFormat="1" ht="22.5" customHeight="1" thickBot="1">
      <c r="A9" s="19">
        <v>3</v>
      </c>
      <c r="B9" s="54">
        <f>B8+"0:15"</f>
        <v>0.3854166666666667</v>
      </c>
      <c r="C9" s="80" t="s">
        <v>30</v>
      </c>
      <c r="D9" s="19">
        <v>3</v>
      </c>
      <c r="E9" s="19">
        <v>0</v>
      </c>
      <c r="F9" s="80" t="s">
        <v>31</v>
      </c>
      <c r="G9" s="19" t="str">
        <f>'HallA+B'!$H$8</f>
        <v>Ine + Joris</v>
      </c>
      <c r="H9" s="19" t="s">
        <v>17</v>
      </c>
    </row>
    <row r="10" spans="1:8" s="4" customFormat="1" ht="22.5" customHeight="1" thickBot="1">
      <c r="A10" s="11">
        <v>4</v>
      </c>
      <c r="B10" s="12">
        <v>0.3854166666666667</v>
      </c>
      <c r="C10" s="13" t="s">
        <v>37</v>
      </c>
      <c r="D10" s="11">
        <v>5</v>
      </c>
      <c r="E10" s="11">
        <v>4</v>
      </c>
      <c r="F10" s="13" t="s">
        <v>35</v>
      </c>
      <c r="G10" s="163" t="str">
        <f>'HallA+B'!$H$49</f>
        <v>Ann + François</v>
      </c>
      <c r="H10" s="11" t="s">
        <v>18</v>
      </c>
    </row>
    <row r="11" spans="1:8" s="4" customFormat="1" ht="22.5" customHeight="1" thickBot="1">
      <c r="A11" s="19">
        <v>5</v>
      </c>
      <c r="B11" s="54">
        <v>0.40625</v>
      </c>
      <c r="C11" s="80" t="s">
        <v>32</v>
      </c>
      <c r="D11" s="19">
        <v>4</v>
      </c>
      <c r="E11" s="19">
        <v>2</v>
      </c>
      <c r="F11" s="80" t="s">
        <v>33</v>
      </c>
      <c r="G11" s="19" t="str">
        <f>'HallA+B'!$H$10</f>
        <v>Lucio + Barbel </v>
      </c>
      <c r="H11" s="19" t="s">
        <v>17</v>
      </c>
    </row>
    <row r="12" spans="1:8" s="4" customFormat="1" ht="22.5" customHeight="1" thickBot="1">
      <c r="A12" s="11">
        <v>6</v>
      </c>
      <c r="B12" s="12">
        <v>0.40625</v>
      </c>
      <c r="C12" s="13" t="s">
        <v>29</v>
      </c>
      <c r="D12" s="11">
        <v>0</v>
      </c>
      <c r="E12" s="11">
        <v>4</v>
      </c>
      <c r="F12" s="13" t="s">
        <v>36</v>
      </c>
      <c r="G12" s="163" t="str">
        <f>'HallA+B'!$H$51</f>
        <v>Michaël + Leander </v>
      </c>
      <c r="H12" s="11" t="s">
        <v>18</v>
      </c>
    </row>
    <row r="13" spans="1:8" s="4" customFormat="1" ht="22.5" customHeight="1" thickBot="1">
      <c r="A13" s="19">
        <v>7</v>
      </c>
      <c r="B13" s="54">
        <f>B12+"0:15"</f>
        <v>0.4166666666666667</v>
      </c>
      <c r="C13" s="80" t="s">
        <v>31</v>
      </c>
      <c r="D13" s="19">
        <v>1</v>
      </c>
      <c r="E13" s="19">
        <v>2</v>
      </c>
      <c r="F13" s="80" t="s">
        <v>28</v>
      </c>
      <c r="G13" s="19" t="str">
        <f>'HallA+B'!$H$11</f>
        <v>Ine + Joris</v>
      </c>
      <c r="H13" s="19" t="s">
        <v>17</v>
      </c>
    </row>
    <row r="14" spans="1:8" s="4" customFormat="1" ht="22.5" customHeight="1" thickBot="1">
      <c r="A14" s="11">
        <v>8</v>
      </c>
      <c r="B14" s="12">
        <v>0.4166666666666667</v>
      </c>
      <c r="C14" s="13" t="s">
        <v>35</v>
      </c>
      <c r="D14" s="11">
        <v>3</v>
      </c>
      <c r="E14" s="11">
        <v>2</v>
      </c>
      <c r="F14" s="13" t="s">
        <v>30</v>
      </c>
      <c r="G14" s="163" t="str">
        <f>'HallA+B'!$H$52</f>
        <v>Ann + François</v>
      </c>
      <c r="H14" s="11" t="s">
        <v>18</v>
      </c>
    </row>
    <row r="15" spans="1:8" s="4" customFormat="1" ht="22.5" customHeight="1" thickBot="1">
      <c r="A15" s="19">
        <v>9</v>
      </c>
      <c r="B15" s="54">
        <v>0.4375</v>
      </c>
      <c r="C15" s="80" t="s">
        <v>34</v>
      </c>
      <c r="D15" s="19">
        <v>5</v>
      </c>
      <c r="E15" s="19">
        <v>3</v>
      </c>
      <c r="F15" s="80" t="s">
        <v>29</v>
      </c>
      <c r="G15" s="19" t="str">
        <f>'HallA+B'!$H$13</f>
        <v>Lucio + Barbel </v>
      </c>
      <c r="H15" s="19" t="s">
        <v>17</v>
      </c>
    </row>
    <row r="16" spans="1:8" s="4" customFormat="1" ht="22.5" customHeight="1" thickBot="1">
      <c r="A16" s="11">
        <v>10</v>
      </c>
      <c r="B16" s="12">
        <v>0.4375</v>
      </c>
      <c r="C16" s="13" t="s">
        <v>36</v>
      </c>
      <c r="D16" s="11">
        <v>3</v>
      </c>
      <c r="E16" s="11">
        <v>0</v>
      </c>
      <c r="F16" s="13" t="s">
        <v>32</v>
      </c>
      <c r="G16" s="163" t="str">
        <f>'HallA+B'!$H$54</f>
        <v>Michaël + Leander </v>
      </c>
      <c r="H16" s="11" t="s">
        <v>18</v>
      </c>
    </row>
    <row r="17" spans="1:8" s="4" customFormat="1" ht="22.5" customHeight="1" thickBot="1">
      <c r="A17" s="19">
        <v>11</v>
      </c>
      <c r="B17" s="54">
        <f>B16+"0:15"</f>
        <v>0.4479166666666667</v>
      </c>
      <c r="C17" s="80" t="s">
        <v>33</v>
      </c>
      <c r="D17" s="19">
        <v>2</v>
      </c>
      <c r="E17" s="19">
        <v>2</v>
      </c>
      <c r="F17" s="80" t="s">
        <v>35</v>
      </c>
      <c r="G17" s="19" t="str">
        <f>'HallA+B'!$H$14</f>
        <v>Lucio + Barbel </v>
      </c>
      <c r="H17" s="19" t="s">
        <v>17</v>
      </c>
    </row>
    <row r="18" spans="1:8" s="4" customFormat="1" ht="22.5" customHeight="1" thickBot="1">
      <c r="A18" s="11">
        <v>12</v>
      </c>
      <c r="B18" s="12">
        <v>0.4479166666666667</v>
      </c>
      <c r="C18" s="13" t="s">
        <v>37</v>
      </c>
      <c r="D18" s="11">
        <v>4</v>
      </c>
      <c r="E18" s="11">
        <v>1</v>
      </c>
      <c r="F18" s="13" t="s">
        <v>31</v>
      </c>
      <c r="G18" s="163" t="str">
        <f>'HallA+B'!$H$55</f>
        <v>Michaël + Leander </v>
      </c>
      <c r="H18" s="11" t="s">
        <v>18</v>
      </c>
    </row>
    <row r="19" spans="1:8" s="4" customFormat="1" ht="22.5" customHeight="1" thickBot="1">
      <c r="A19" s="19">
        <v>13</v>
      </c>
      <c r="B19" s="54">
        <v>0.46875</v>
      </c>
      <c r="C19" s="80" t="s">
        <v>30</v>
      </c>
      <c r="D19" s="19">
        <v>3</v>
      </c>
      <c r="E19" s="19">
        <v>2</v>
      </c>
      <c r="F19" s="80" t="s">
        <v>36</v>
      </c>
      <c r="G19" s="19" t="str">
        <f>'HallA+B'!$H$16</f>
        <v>Ine + Joris</v>
      </c>
      <c r="H19" s="19" t="s">
        <v>17</v>
      </c>
    </row>
    <row r="20" spans="1:8" s="4" customFormat="1" ht="22.5" customHeight="1" thickBot="1">
      <c r="A20" s="11">
        <v>14</v>
      </c>
      <c r="B20" s="12">
        <v>0.46875</v>
      </c>
      <c r="C20" s="13" t="s">
        <v>28</v>
      </c>
      <c r="D20" s="11">
        <v>2</v>
      </c>
      <c r="E20" s="11">
        <v>3</v>
      </c>
      <c r="F20" s="13" t="s">
        <v>32</v>
      </c>
      <c r="G20" s="163" t="str">
        <f>'HallA+B'!$H$57</f>
        <v>Ann + François</v>
      </c>
      <c r="H20" s="11" t="s">
        <v>18</v>
      </c>
    </row>
    <row r="21" spans="1:8" s="4" customFormat="1" ht="22.5" customHeight="1" thickBot="1">
      <c r="A21" s="19">
        <v>15</v>
      </c>
      <c r="B21" s="54">
        <f>B20+"0:15"</f>
        <v>0.4791666666666667</v>
      </c>
      <c r="C21" s="80" t="s">
        <v>37</v>
      </c>
      <c r="D21" s="19">
        <v>1</v>
      </c>
      <c r="E21" s="19">
        <v>0</v>
      </c>
      <c r="F21" s="80" t="s">
        <v>33</v>
      </c>
      <c r="G21" s="19" t="str">
        <f>'HallA+B'!$H$17</f>
        <v>Lucio + Barbel </v>
      </c>
      <c r="H21" s="19" t="s">
        <v>17</v>
      </c>
    </row>
    <row r="22" spans="1:8" s="4" customFormat="1" ht="22.5" customHeight="1" thickBot="1">
      <c r="A22" s="11">
        <v>16</v>
      </c>
      <c r="B22" s="12">
        <v>0.4791666666666667</v>
      </c>
      <c r="C22" s="13" t="s">
        <v>31</v>
      </c>
      <c r="D22" s="11">
        <v>3</v>
      </c>
      <c r="E22" s="11">
        <v>2</v>
      </c>
      <c r="F22" s="13" t="s">
        <v>34</v>
      </c>
      <c r="G22" s="163" t="str">
        <f>'HallA+B'!$H$58</f>
        <v>Michaël + Leander </v>
      </c>
      <c r="H22" s="11" t="s">
        <v>18</v>
      </c>
    </row>
    <row r="23" spans="1:8" s="4" customFormat="1" ht="22.5" customHeight="1" thickBot="1">
      <c r="A23" s="19">
        <v>17</v>
      </c>
      <c r="B23" s="54">
        <v>0.5</v>
      </c>
      <c r="C23" s="80" t="s">
        <v>35</v>
      </c>
      <c r="D23" s="19">
        <v>4</v>
      </c>
      <c r="E23" s="19">
        <v>6</v>
      </c>
      <c r="F23" s="80" t="s">
        <v>28</v>
      </c>
      <c r="G23" s="19" t="str">
        <f>'HallA+B'!$H$19</f>
        <v>Ine + Joris</v>
      </c>
      <c r="H23" s="19" t="s">
        <v>17</v>
      </c>
    </row>
    <row r="24" spans="1:8" s="4" customFormat="1" ht="22.5" customHeight="1" thickBot="1">
      <c r="A24" s="11">
        <v>18</v>
      </c>
      <c r="B24" s="12">
        <v>0.5</v>
      </c>
      <c r="C24" s="13" t="s">
        <v>29</v>
      </c>
      <c r="D24" s="11">
        <v>3</v>
      </c>
      <c r="E24" s="11">
        <v>9</v>
      </c>
      <c r="F24" s="13" t="s">
        <v>30</v>
      </c>
      <c r="G24" s="163" t="str">
        <f>'HallA+B'!$H$60</f>
        <v>Ann + François</v>
      </c>
      <c r="H24" s="11" t="s">
        <v>18</v>
      </c>
    </row>
    <row r="25" spans="1:8" s="4" customFormat="1" ht="22.5" customHeight="1" thickBot="1">
      <c r="A25" s="19">
        <v>19</v>
      </c>
      <c r="B25" s="54">
        <f>B24+"0:15"</f>
        <v>0.5104166666666666</v>
      </c>
      <c r="C25" s="80" t="s">
        <v>37</v>
      </c>
      <c r="D25" s="19">
        <v>3</v>
      </c>
      <c r="E25" s="19">
        <v>3</v>
      </c>
      <c r="F25" s="80" t="s">
        <v>32</v>
      </c>
      <c r="G25" s="19" t="str">
        <f>'HallA+B'!$H$20</f>
        <v>Ine + Joris</v>
      </c>
      <c r="H25" s="19" t="s">
        <v>17</v>
      </c>
    </row>
    <row r="26" spans="1:8" s="4" customFormat="1" ht="22.5" customHeight="1" thickBot="1">
      <c r="A26" s="11">
        <v>20</v>
      </c>
      <c r="B26" s="12">
        <v>0.5104166666666666</v>
      </c>
      <c r="C26" s="13" t="s">
        <v>34</v>
      </c>
      <c r="D26" s="11">
        <v>2</v>
      </c>
      <c r="E26" s="11">
        <v>7</v>
      </c>
      <c r="F26" s="13" t="s">
        <v>36</v>
      </c>
      <c r="G26" s="163" t="str">
        <f>'HallA+B'!$H$61</f>
        <v>Ann + François</v>
      </c>
      <c r="H26" s="11" t="s">
        <v>18</v>
      </c>
    </row>
    <row r="27" spans="1:8" s="4" customFormat="1" ht="22.5" customHeight="1" thickBot="1">
      <c r="A27" s="19">
        <v>21</v>
      </c>
      <c r="B27" s="54">
        <v>0.53125</v>
      </c>
      <c r="C27" s="80" t="s">
        <v>33</v>
      </c>
      <c r="D27" s="19">
        <v>5</v>
      </c>
      <c r="E27" s="19">
        <v>0</v>
      </c>
      <c r="F27" s="80" t="s">
        <v>29</v>
      </c>
      <c r="G27" s="19" t="str">
        <f>'HallA+B'!$H$22</f>
        <v>Lucio + Barbel </v>
      </c>
      <c r="H27" s="19" t="s">
        <v>17</v>
      </c>
    </row>
    <row r="28" spans="1:8" s="4" customFormat="1" ht="22.5" customHeight="1" thickBot="1">
      <c r="A28" s="11">
        <v>22</v>
      </c>
      <c r="B28" s="12">
        <v>0.53125</v>
      </c>
      <c r="C28" s="13" t="s">
        <v>35</v>
      </c>
      <c r="D28" s="11">
        <v>6</v>
      </c>
      <c r="E28" s="11">
        <v>6</v>
      </c>
      <c r="F28" s="13" t="s">
        <v>31</v>
      </c>
      <c r="G28" s="163" t="str">
        <f>'HallA+B'!$H$63</f>
        <v>Michaël + Leander </v>
      </c>
      <c r="H28" s="11" t="s">
        <v>18</v>
      </c>
    </row>
    <row r="29" spans="1:8" s="4" customFormat="1" ht="22.5" customHeight="1" thickBot="1">
      <c r="A29" s="19">
        <v>23</v>
      </c>
      <c r="B29" s="54">
        <f>B28+"0:15"</f>
        <v>0.5416666666666666</v>
      </c>
      <c r="C29" s="80" t="s">
        <v>32</v>
      </c>
      <c r="D29" s="19">
        <v>1</v>
      </c>
      <c r="E29" s="19">
        <v>3</v>
      </c>
      <c r="F29" s="80" t="s">
        <v>34</v>
      </c>
      <c r="G29" s="19" t="str">
        <f>'HallA+B'!$H$23</f>
        <v>Ine + Joris</v>
      </c>
      <c r="H29" s="19" t="s">
        <v>17</v>
      </c>
    </row>
    <row r="30" spans="1:8" s="4" customFormat="1" ht="22.5" customHeight="1" thickBot="1">
      <c r="A30" s="11">
        <v>24</v>
      </c>
      <c r="B30" s="12">
        <v>0.5416666666666666</v>
      </c>
      <c r="C30" s="13" t="s">
        <v>30</v>
      </c>
      <c r="D30" s="11">
        <v>3</v>
      </c>
      <c r="E30" s="11">
        <v>0</v>
      </c>
      <c r="F30" s="13" t="s">
        <v>28</v>
      </c>
      <c r="G30" s="163" t="str">
        <f>'HallA+B'!$H$64</f>
        <v>Ann + François</v>
      </c>
      <c r="H30" s="11" t="s">
        <v>18</v>
      </c>
    </row>
    <row r="31" spans="1:8" s="4" customFormat="1" ht="22.5" customHeight="1" thickBot="1">
      <c r="A31" s="58"/>
      <c r="B31" s="82">
        <v>0.5520833333333334</v>
      </c>
      <c r="C31" s="198" t="s">
        <v>38</v>
      </c>
      <c r="D31" s="199"/>
      <c r="E31" s="199"/>
      <c r="F31" s="199"/>
      <c r="G31" s="200"/>
      <c r="H31" s="58" t="s">
        <v>17</v>
      </c>
    </row>
    <row r="32" spans="1:8" s="4" customFormat="1" ht="22.5" customHeight="1" thickBot="1">
      <c r="A32" s="58"/>
      <c r="B32" s="82">
        <v>0.5520833333333334</v>
      </c>
      <c r="C32" s="201"/>
      <c r="D32" s="202"/>
      <c r="E32" s="202"/>
      <c r="F32" s="202"/>
      <c r="G32" s="203"/>
      <c r="H32" s="58" t="s">
        <v>18</v>
      </c>
    </row>
    <row r="33" spans="1:8" s="4" customFormat="1" ht="22.5" customHeight="1" thickBot="1">
      <c r="A33" s="19">
        <v>25</v>
      </c>
      <c r="B33" s="54">
        <v>0.5729166666666666</v>
      </c>
      <c r="C33" s="84" t="s">
        <v>31</v>
      </c>
      <c r="D33" s="19">
        <v>4</v>
      </c>
      <c r="E33" s="19">
        <v>1</v>
      </c>
      <c r="F33" s="84" t="s">
        <v>36</v>
      </c>
      <c r="G33" s="19" t="str">
        <f>'HallA+B'!$H$26</f>
        <v>Ine + Joris</v>
      </c>
      <c r="H33" s="19" t="s">
        <v>17</v>
      </c>
    </row>
    <row r="34" spans="1:8" s="4" customFormat="1" ht="22.5" customHeight="1" thickBot="1">
      <c r="A34" s="11">
        <v>26</v>
      </c>
      <c r="B34" s="12">
        <v>0.5729166666666666</v>
      </c>
      <c r="C34" s="38" t="s">
        <v>37</v>
      </c>
      <c r="D34" s="11">
        <v>6</v>
      </c>
      <c r="E34" s="11">
        <v>1</v>
      </c>
      <c r="F34" s="38" t="s">
        <v>29</v>
      </c>
      <c r="G34" s="163" t="str">
        <f>'HallA+B'!$H$67</f>
        <v>Michaël + Leander </v>
      </c>
      <c r="H34" s="11" t="s">
        <v>18</v>
      </c>
    </row>
    <row r="35" spans="1:8" s="4" customFormat="1" ht="22.5" customHeight="1" thickBot="1">
      <c r="A35" s="19">
        <v>27</v>
      </c>
      <c r="B35" s="54">
        <v>0.5833333333333334</v>
      </c>
      <c r="C35" s="84" t="s">
        <v>34</v>
      </c>
      <c r="D35" s="19">
        <v>1</v>
      </c>
      <c r="E35" s="19">
        <v>4</v>
      </c>
      <c r="F35" s="84" t="s">
        <v>30</v>
      </c>
      <c r="G35" s="19" t="str">
        <f>'HallA+B'!$H$27</f>
        <v>Lucio + Barbel </v>
      </c>
      <c r="H35" s="19" t="s">
        <v>17</v>
      </c>
    </row>
    <row r="36" spans="1:8" s="4" customFormat="1" ht="22.5" customHeight="1" thickBot="1">
      <c r="A36" s="11">
        <v>28</v>
      </c>
      <c r="B36" s="12">
        <v>0.5833333333333334</v>
      </c>
      <c r="C36" s="38" t="s">
        <v>28</v>
      </c>
      <c r="D36" s="11">
        <v>1</v>
      </c>
      <c r="E36" s="11">
        <v>2</v>
      </c>
      <c r="F36" s="38" t="s">
        <v>33</v>
      </c>
      <c r="G36" s="163" t="str">
        <f>'HallA+B'!$H$68</f>
        <v>Michaël + Leander </v>
      </c>
      <c r="H36" s="11" t="s">
        <v>18</v>
      </c>
    </row>
    <row r="37" spans="1:8" s="4" customFormat="1" ht="22.5" customHeight="1" thickBot="1">
      <c r="A37" s="19">
        <v>29</v>
      </c>
      <c r="B37" s="54">
        <v>0.6041666666666666</v>
      </c>
      <c r="C37" s="84" t="s">
        <v>36</v>
      </c>
      <c r="D37" s="19">
        <v>1</v>
      </c>
      <c r="E37" s="19">
        <v>1</v>
      </c>
      <c r="F37" s="84" t="s">
        <v>37</v>
      </c>
      <c r="G37" s="19" t="str">
        <f>'HallA+B'!$H$29</f>
        <v>Ine + Joris</v>
      </c>
      <c r="H37" s="19" t="s">
        <v>17</v>
      </c>
    </row>
    <row r="38" spans="1:8" ht="22.5" customHeight="1" thickBot="1">
      <c r="A38" s="11">
        <v>30</v>
      </c>
      <c r="B38" s="12">
        <v>0.6041666666666666</v>
      </c>
      <c r="C38" s="38" t="s">
        <v>32</v>
      </c>
      <c r="D38" s="34">
        <v>5</v>
      </c>
      <c r="E38" s="34">
        <v>0</v>
      </c>
      <c r="F38" s="38" t="s">
        <v>35</v>
      </c>
      <c r="G38" s="163" t="str">
        <f>'HallA+B'!$H$70</f>
        <v>Ann + François</v>
      </c>
      <c r="H38" s="11" t="s">
        <v>18</v>
      </c>
    </row>
    <row r="39" spans="1:8" ht="22.5" customHeight="1" thickBot="1">
      <c r="A39" s="19">
        <v>31</v>
      </c>
      <c r="B39" s="54">
        <v>0.6145833333333334</v>
      </c>
      <c r="C39" s="84" t="s">
        <v>29</v>
      </c>
      <c r="D39" s="81">
        <v>5</v>
      </c>
      <c r="E39" s="81">
        <v>9</v>
      </c>
      <c r="F39" s="84" t="s">
        <v>31</v>
      </c>
      <c r="G39" s="19" t="str">
        <f>'HallA+B'!$H$30</f>
        <v>Ine + Joris</v>
      </c>
      <c r="H39" s="19" t="s">
        <v>17</v>
      </c>
    </row>
    <row r="40" spans="1:8" ht="22.5" customHeight="1" thickBot="1">
      <c r="A40" s="11">
        <v>32</v>
      </c>
      <c r="B40" s="12">
        <v>0.6145833333333334</v>
      </c>
      <c r="C40" s="38" t="s">
        <v>33</v>
      </c>
      <c r="D40" s="34">
        <v>2</v>
      </c>
      <c r="E40" s="34">
        <v>4</v>
      </c>
      <c r="F40" s="38" t="s">
        <v>30</v>
      </c>
      <c r="G40" s="163" t="str">
        <f>'HallA+B'!$H$71</f>
        <v>Michaël + Leander </v>
      </c>
      <c r="H40" s="11" t="s">
        <v>18</v>
      </c>
    </row>
    <row r="41" spans="1:8" ht="22.5" customHeight="1" thickBot="1">
      <c r="A41" s="19">
        <v>33</v>
      </c>
      <c r="B41" s="54">
        <v>0.6354166666666666</v>
      </c>
      <c r="C41" s="84" t="s">
        <v>34</v>
      </c>
      <c r="D41" s="81">
        <v>2</v>
      </c>
      <c r="E41" s="81">
        <v>6</v>
      </c>
      <c r="F41" s="84" t="s">
        <v>35</v>
      </c>
      <c r="G41" s="19" t="str">
        <f>'HallA+B'!$H$32</f>
        <v>Lucio + Barbel </v>
      </c>
      <c r="H41" s="19" t="s">
        <v>17</v>
      </c>
    </row>
    <row r="42" spans="1:8" ht="22.5" customHeight="1" thickBot="1">
      <c r="A42" s="11">
        <v>34</v>
      </c>
      <c r="B42" s="12">
        <v>0.6354166666666666</v>
      </c>
      <c r="C42" s="38" t="s">
        <v>28</v>
      </c>
      <c r="D42" s="34">
        <v>1</v>
      </c>
      <c r="E42" s="34">
        <v>5</v>
      </c>
      <c r="F42" s="38" t="s">
        <v>37</v>
      </c>
      <c r="G42" s="163" t="str">
        <f>'HallA+B'!$H$73</f>
        <v>Ann + François</v>
      </c>
      <c r="H42" s="11" t="s">
        <v>18</v>
      </c>
    </row>
    <row r="43" spans="1:8" ht="22.5" customHeight="1" thickBot="1">
      <c r="A43" s="19">
        <v>35</v>
      </c>
      <c r="B43" s="54">
        <v>0.6458333333333334</v>
      </c>
      <c r="C43" s="84" t="s">
        <v>36</v>
      </c>
      <c r="D43" s="81">
        <v>6</v>
      </c>
      <c r="E43" s="81">
        <v>2</v>
      </c>
      <c r="F43" s="84" t="s">
        <v>33</v>
      </c>
      <c r="G43" s="19" t="str">
        <f>'HallA+B'!$H$33</f>
        <v>Ine + Joris</v>
      </c>
      <c r="H43" s="19" t="s">
        <v>17</v>
      </c>
    </row>
    <row r="44" spans="1:8" ht="22.5" customHeight="1" thickBot="1">
      <c r="A44" s="11">
        <v>36</v>
      </c>
      <c r="B44" s="12">
        <v>0.6458333333333334</v>
      </c>
      <c r="C44" s="38" t="s">
        <v>31</v>
      </c>
      <c r="D44" s="34">
        <v>3</v>
      </c>
      <c r="E44" s="34">
        <v>3</v>
      </c>
      <c r="F44" s="38" t="s">
        <v>32</v>
      </c>
      <c r="G44" s="163" t="str">
        <f>'HallA+B'!$H$74</f>
        <v>Ann + François</v>
      </c>
      <c r="H44" s="11" t="s">
        <v>18</v>
      </c>
    </row>
    <row r="45" spans="1:8" ht="22.5" customHeight="1" thickBot="1">
      <c r="A45" s="19">
        <v>37</v>
      </c>
      <c r="B45" s="54">
        <v>0.6666666666666666</v>
      </c>
      <c r="C45" s="84" t="s">
        <v>29</v>
      </c>
      <c r="D45" s="81">
        <v>2</v>
      </c>
      <c r="E45" s="81">
        <v>8</v>
      </c>
      <c r="F45" s="84" t="s">
        <v>35</v>
      </c>
      <c r="G45" s="19" t="str">
        <f>'HallA+B'!$H$35</f>
        <v>Lucio + Barbel </v>
      </c>
      <c r="H45" s="19" t="s">
        <v>17</v>
      </c>
    </row>
    <row r="46" spans="1:8" ht="22.5" customHeight="1" thickBot="1">
      <c r="A46" s="11">
        <v>38</v>
      </c>
      <c r="B46" s="12">
        <v>0.6666666666666666</v>
      </c>
      <c r="C46" s="38" t="s">
        <v>34</v>
      </c>
      <c r="D46" s="34">
        <v>2</v>
      </c>
      <c r="E46" s="34">
        <v>6</v>
      </c>
      <c r="F46" s="38" t="s">
        <v>37</v>
      </c>
      <c r="G46" s="163" t="str">
        <f>'HallA+B'!$H$76</f>
        <v>Michaël + Leander </v>
      </c>
      <c r="H46" s="11" t="s">
        <v>18</v>
      </c>
    </row>
    <row r="47" spans="1:8" ht="22.5" customHeight="1" thickBot="1">
      <c r="A47" s="19">
        <v>39</v>
      </c>
      <c r="B47" s="54">
        <v>0.6770833333333334</v>
      </c>
      <c r="C47" s="84" t="s">
        <v>30</v>
      </c>
      <c r="D47" s="81">
        <v>5</v>
      </c>
      <c r="E47" s="81">
        <v>0</v>
      </c>
      <c r="F47" s="84" t="s">
        <v>32</v>
      </c>
      <c r="G47" s="19" t="str">
        <f>'HallA+B'!$H$36</f>
        <v>Lucio + Barbel </v>
      </c>
      <c r="H47" s="19" t="s">
        <v>17</v>
      </c>
    </row>
    <row r="48" spans="1:8" ht="22.5" customHeight="1" thickBot="1">
      <c r="A48" s="11">
        <v>40</v>
      </c>
      <c r="B48" s="12">
        <v>0.6770833333333334</v>
      </c>
      <c r="C48" s="38" t="s">
        <v>36</v>
      </c>
      <c r="D48" s="34">
        <v>4</v>
      </c>
      <c r="E48" s="34">
        <v>2</v>
      </c>
      <c r="F48" s="38" t="s">
        <v>28</v>
      </c>
      <c r="G48" s="163" t="str">
        <f>'HallA+B'!$H$77</f>
        <v>Ann + François</v>
      </c>
      <c r="H48" s="11" t="s">
        <v>18</v>
      </c>
    </row>
    <row r="49" spans="1:8" ht="22.5" customHeight="1" thickBot="1">
      <c r="A49" s="19">
        <v>41</v>
      </c>
      <c r="B49" s="54">
        <v>0.6979166666666666</v>
      </c>
      <c r="C49" s="84" t="s">
        <v>30</v>
      </c>
      <c r="D49" s="81">
        <v>4</v>
      </c>
      <c r="E49" s="81">
        <v>3</v>
      </c>
      <c r="F49" s="84" t="s">
        <v>37</v>
      </c>
      <c r="G49" s="19" t="str">
        <f>'HallA+B'!$H$38</f>
        <v>Ine + Joris</v>
      </c>
      <c r="H49" s="19" t="s">
        <v>17</v>
      </c>
    </row>
    <row r="50" spans="1:8" ht="22.5" customHeight="1" thickBot="1">
      <c r="A50" s="11">
        <v>42</v>
      </c>
      <c r="B50" s="12">
        <v>0.6979166666666666</v>
      </c>
      <c r="C50" s="38" t="s">
        <v>33</v>
      </c>
      <c r="D50" s="34">
        <v>3</v>
      </c>
      <c r="E50" s="34">
        <v>1</v>
      </c>
      <c r="F50" s="38" t="s">
        <v>31</v>
      </c>
      <c r="G50" s="163" t="str">
        <f>'HallA+B'!$H$79</f>
        <v>Michaël + Leander </v>
      </c>
      <c r="H50" s="11" t="s">
        <v>18</v>
      </c>
    </row>
    <row r="51" spans="1:8" ht="22.5" customHeight="1" thickBot="1">
      <c r="A51" s="19">
        <v>43</v>
      </c>
      <c r="B51" s="54">
        <v>0.7083333333333334</v>
      </c>
      <c r="C51" s="84" t="s">
        <v>28</v>
      </c>
      <c r="D51" s="81">
        <v>5</v>
      </c>
      <c r="E51" s="81">
        <v>2</v>
      </c>
      <c r="F51" s="84" t="s">
        <v>34</v>
      </c>
      <c r="G51" s="19" t="str">
        <f>'HallA+B'!$H$39</f>
        <v>Lucio + Barbel </v>
      </c>
      <c r="H51" s="19" t="s">
        <v>17</v>
      </c>
    </row>
    <row r="52" spans="1:8" ht="22.5" customHeight="1" thickBot="1">
      <c r="A52" s="11">
        <v>44</v>
      </c>
      <c r="B52" s="12">
        <v>0.7083333333333334</v>
      </c>
      <c r="C52" s="38" t="s">
        <v>32</v>
      </c>
      <c r="D52" s="34">
        <v>3</v>
      </c>
      <c r="E52" s="34">
        <v>4</v>
      </c>
      <c r="F52" s="38" t="s">
        <v>29</v>
      </c>
      <c r="G52" s="163" t="str">
        <f>'HallA+B'!$H$80</f>
        <v>Michaël + Leander </v>
      </c>
      <c r="H52" s="11" t="s">
        <v>18</v>
      </c>
    </row>
    <row r="53" spans="1:8" ht="22.5" customHeight="1" thickBot="1">
      <c r="A53" s="19">
        <v>45</v>
      </c>
      <c r="B53" s="54">
        <v>0.71875</v>
      </c>
      <c r="C53" s="84" t="s">
        <v>35</v>
      </c>
      <c r="D53" s="81">
        <v>2</v>
      </c>
      <c r="E53" s="81">
        <v>5</v>
      </c>
      <c r="F53" s="84" t="s">
        <v>36</v>
      </c>
      <c r="G53" s="19" t="str">
        <f>'HallA+B'!$H$40</f>
        <v>Lucio + Barbel </v>
      </c>
      <c r="H53" s="19" t="s">
        <v>17</v>
      </c>
    </row>
  </sheetData>
  <sheetProtection/>
  <mergeCells count="5">
    <mergeCell ref="C31:G32"/>
    <mergeCell ref="D6:E6"/>
    <mergeCell ref="A1:G1"/>
    <mergeCell ref="A2:G2"/>
    <mergeCell ref="A3:G3"/>
  </mergeCells>
  <printOptions/>
  <pageMargins left="0.39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0.7109375" style="6" customWidth="1"/>
    <col min="4" max="5" width="5.7109375" style="5" customWidth="1"/>
    <col min="6" max="6" width="20.7109375" style="6" customWidth="1"/>
    <col min="7" max="7" width="20.28125" style="6" customWidth="1"/>
    <col min="8" max="8" width="7.7109375" style="5" customWidth="1"/>
    <col min="9" max="12" width="11.421875" style="6" customWidth="1"/>
    <col min="13" max="13" width="20.7109375" style="6" customWidth="1"/>
    <col min="14" max="16384" width="11.421875" style="6" customWidth="1"/>
  </cols>
  <sheetData>
    <row r="1" spans="1:7" ht="21.75" customHeight="1">
      <c r="A1" s="186" t="str">
        <f>'Matches Men'!A1:G1</f>
        <v>4° International Torballtournament</v>
      </c>
      <c r="B1" s="188"/>
      <c r="C1" s="188"/>
      <c r="D1" s="188"/>
      <c r="E1" s="188"/>
      <c r="F1" s="188"/>
      <c r="G1" s="189"/>
    </row>
    <row r="2" spans="1:7" ht="21.75" customHeight="1">
      <c r="A2" s="190" t="str">
        <f>'Matches Men'!A2:G2</f>
        <v>ViGe Waasland - 7 June 2014</v>
      </c>
      <c r="B2" s="192"/>
      <c r="C2" s="192"/>
      <c r="D2" s="192"/>
      <c r="E2" s="192"/>
      <c r="F2" s="192"/>
      <c r="G2" s="193"/>
    </row>
    <row r="3" spans="1:7" ht="21.75" customHeight="1" thickBot="1">
      <c r="A3" s="194" t="s">
        <v>19</v>
      </c>
      <c r="B3" s="207"/>
      <c r="C3" s="207"/>
      <c r="D3" s="207"/>
      <c r="E3" s="207"/>
      <c r="F3" s="207"/>
      <c r="G3" s="208"/>
    </row>
    <row r="4" spans="1:4" ht="15.75">
      <c r="A4" s="8"/>
      <c r="B4" s="8"/>
      <c r="C4" s="9"/>
      <c r="D4" s="8"/>
    </row>
    <row r="5" ht="16.5" thickBot="1"/>
    <row r="6" spans="1:8" s="4" customFormat="1" ht="19.5" customHeight="1" thickBot="1">
      <c r="A6" s="19" t="s">
        <v>0</v>
      </c>
      <c r="B6" s="19" t="s">
        <v>12</v>
      </c>
      <c r="C6" s="19" t="s">
        <v>13</v>
      </c>
      <c r="D6" s="206" t="s">
        <v>1</v>
      </c>
      <c r="E6" s="206"/>
      <c r="F6" s="19" t="s">
        <v>13</v>
      </c>
      <c r="G6" s="19" t="s">
        <v>14</v>
      </c>
      <c r="H6" s="19" t="s">
        <v>16</v>
      </c>
    </row>
    <row r="7" spans="1:8" s="4" customFormat="1" ht="22.5" customHeight="1" thickBot="1">
      <c r="A7" s="19">
        <v>1</v>
      </c>
      <c r="B7" s="54">
        <v>0.3958333333333333</v>
      </c>
      <c r="C7" s="80" t="s">
        <v>62</v>
      </c>
      <c r="D7" s="19">
        <v>0</v>
      </c>
      <c r="E7" s="19">
        <v>3</v>
      </c>
      <c r="F7" s="80" t="s">
        <v>39</v>
      </c>
      <c r="G7" s="19" t="str">
        <f>'HallA+B'!$H$9</f>
        <v>Lucio + Barbel </v>
      </c>
      <c r="H7" s="19" t="s">
        <v>17</v>
      </c>
    </row>
    <row r="8" spans="1:8" s="4" customFormat="1" ht="22.5" customHeight="1" thickBot="1">
      <c r="A8" s="11">
        <v>2</v>
      </c>
      <c r="B8" s="12">
        <v>0.3958333333333333</v>
      </c>
      <c r="C8" s="13" t="s">
        <v>29</v>
      </c>
      <c r="D8" s="11">
        <v>4</v>
      </c>
      <c r="E8" s="11">
        <v>6</v>
      </c>
      <c r="F8" s="13" t="s">
        <v>33</v>
      </c>
      <c r="G8" s="163" t="str">
        <f>'HallA+B'!$H$50</f>
        <v>Michaël + Leander </v>
      </c>
      <c r="H8" s="11" t="s">
        <v>18</v>
      </c>
    </row>
    <row r="9" spans="1:8" s="4" customFormat="1" ht="22.5" customHeight="1" thickBot="1">
      <c r="A9" s="19">
        <v>3</v>
      </c>
      <c r="B9" s="54">
        <v>0.4270833333333333</v>
      </c>
      <c r="C9" s="83" t="s">
        <v>33</v>
      </c>
      <c r="D9" s="19">
        <v>2</v>
      </c>
      <c r="E9" s="19">
        <v>5</v>
      </c>
      <c r="F9" s="80" t="s">
        <v>62</v>
      </c>
      <c r="G9" s="19" t="str">
        <f>'HallA+B'!$H$12</f>
        <v>Ine + Joris</v>
      </c>
      <c r="H9" s="19" t="s">
        <v>17</v>
      </c>
    </row>
    <row r="10" spans="1:8" s="4" customFormat="1" ht="22.5" customHeight="1" thickBot="1">
      <c r="A10" s="11">
        <v>4</v>
      </c>
      <c r="B10" s="12">
        <v>0.4270833333333333</v>
      </c>
      <c r="C10" s="13" t="s">
        <v>39</v>
      </c>
      <c r="D10" s="11">
        <v>2</v>
      </c>
      <c r="E10" s="11">
        <v>7</v>
      </c>
      <c r="F10" s="13" t="s">
        <v>36</v>
      </c>
      <c r="G10" s="163" t="str">
        <f>'HallA+B'!$H$53</f>
        <v>Ann + François</v>
      </c>
      <c r="H10" s="11" t="s">
        <v>18</v>
      </c>
    </row>
    <row r="11" spans="1:8" s="4" customFormat="1" ht="22.5" customHeight="1" thickBot="1">
      <c r="A11" s="19">
        <v>5</v>
      </c>
      <c r="B11" s="54">
        <v>0.4583333333333333</v>
      </c>
      <c r="C11" s="80" t="s">
        <v>39</v>
      </c>
      <c r="D11" s="19">
        <v>4</v>
      </c>
      <c r="E11" s="19">
        <v>5</v>
      </c>
      <c r="F11" s="80" t="s">
        <v>29</v>
      </c>
      <c r="G11" s="19" t="str">
        <f>'HallA+B'!$H$15</f>
        <v>Ine + Joris</v>
      </c>
      <c r="H11" s="19" t="s">
        <v>17</v>
      </c>
    </row>
    <row r="12" spans="1:8" s="4" customFormat="1" ht="22.5" customHeight="1" thickBot="1">
      <c r="A12" s="11">
        <v>6</v>
      </c>
      <c r="B12" s="12">
        <v>0.4583333333333333</v>
      </c>
      <c r="C12" s="13" t="s">
        <v>36</v>
      </c>
      <c r="D12" s="11">
        <v>2</v>
      </c>
      <c r="E12" s="11">
        <v>2</v>
      </c>
      <c r="F12" s="164" t="s">
        <v>62</v>
      </c>
      <c r="G12" s="163" t="str">
        <f>'HallA+B'!$H$56</f>
        <v>Ann + François</v>
      </c>
      <c r="H12" s="11" t="s">
        <v>18</v>
      </c>
    </row>
    <row r="13" spans="1:8" s="4" customFormat="1" ht="22.5" customHeight="1" thickBot="1">
      <c r="A13" s="19">
        <v>7</v>
      </c>
      <c r="B13" s="54">
        <v>0.4895833333333333</v>
      </c>
      <c r="C13" s="80" t="s">
        <v>29</v>
      </c>
      <c r="D13" s="19">
        <v>4</v>
      </c>
      <c r="E13" s="19">
        <v>4</v>
      </c>
      <c r="F13" s="80" t="s">
        <v>36</v>
      </c>
      <c r="G13" s="19" t="str">
        <f>'HallA+B'!$H$18</f>
        <v>Lucio + Barbel </v>
      </c>
      <c r="H13" s="19" t="s">
        <v>17</v>
      </c>
    </row>
    <row r="14" spans="1:8" s="4" customFormat="1" ht="22.5" customHeight="1" thickBot="1">
      <c r="A14" s="11">
        <v>8</v>
      </c>
      <c r="B14" s="12">
        <v>0.4895833333333333</v>
      </c>
      <c r="C14" s="13" t="s">
        <v>33</v>
      </c>
      <c r="D14" s="11">
        <v>2</v>
      </c>
      <c r="E14" s="11">
        <v>5</v>
      </c>
      <c r="F14" s="13" t="s">
        <v>39</v>
      </c>
      <c r="G14" s="163" t="str">
        <f>'HallA+B'!$H$59</f>
        <v>Michaël + Leander </v>
      </c>
      <c r="H14" s="11" t="s">
        <v>18</v>
      </c>
    </row>
    <row r="15" spans="1:8" s="4" customFormat="1" ht="22.5" customHeight="1" thickBot="1">
      <c r="A15" s="19">
        <v>9</v>
      </c>
      <c r="B15" s="54">
        <v>0.5208333333333334</v>
      </c>
      <c r="C15" s="80" t="s">
        <v>36</v>
      </c>
      <c r="D15" s="19">
        <v>1</v>
      </c>
      <c r="E15" s="19">
        <v>4</v>
      </c>
      <c r="F15" s="80" t="s">
        <v>33</v>
      </c>
      <c r="G15" s="19" t="str">
        <f>'HallA+B'!$H$21</f>
        <v>Lucio + Barbel </v>
      </c>
      <c r="H15" s="19" t="s">
        <v>17</v>
      </c>
    </row>
    <row r="16" spans="1:8" s="4" customFormat="1" ht="22.5" customHeight="1" thickBot="1">
      <c r="A16" s="11">
        <v>10</v>
      </c>
      <c r="B16" s="12">
        <v>0.5208333333333334</v>
      </c>
      <c r="C16" s="164" t="s">
        <v>62</v>
      </c>
      <c r="D16" s="11">
        <v>1</v>
      </c>
      <c r="E16" s="11">
        <v>6</v>
      </c>
      <c r="F16" s="4" t="s">
        <v>29</v>
      </c>
      <c r="G16" s="163" t="str">
        <f>'HallA+B'!$H$62</f>
        <v>Michaël + Leander </v>
      </c>
      <c r="H16" s="11" t="s">
        <v>18</v>
      </c>
    </row>
    <row r="17" spans="1:8" s="4" customFormat="1" ht="22.5" customHeight="1" thickBot="1">
      <c r="A17" s="58"/>
      <c r="B17" s="82">
        <v>0.5520833333333334</v>
      </c>
      <c r="C17" s="198" t="s">
        <v>38</v>
      </c>
      <c r="D17" s="199"/>
      <c r="E17" s="199"/>
      <c r="F17" s="199"/>
      <c r="G17" s="200"/>
      <c r="H17" s="58" t="s">
        <v>17</v>
      </c>
    </row>
    <row r="18" spans="1:8" s="4" customFormat="1" ht="22.5" customHeight="1" thickBot="1">
      <c r="A18" s="58"/>
      <c r="B18" s="82">
        <v>0.5520833333333334</v>
      </c>
      <c r="C18" s="201"/>
      <c r="D18" s="202"/>
      <c r="E18" s="202"/>
      <c r="F18" s="202"/>
      <c r="G18" s="203"/>
      <c r="H18" s="58" t="s">
        <v>18</v>
      </c>
    </row>
    <row r="19" spans="1:8" s="4" customFormat="1" ht="22.5" customHeight="1" thickBot="1">
      <c r="A19" s="19">
        <v>11</v>
      </c>
      <c r="B19" s="54">
        <v>0.5625</v>
      </c>
      <c r="C19" s="80" t="s">
        <v>39</v>
      </c>
      <c r="D19" s="19">
        <v>0</v>
      </c>
      <c r="E19" s="19">
        <v>2</v>
      </c>
      <c r="F19" s="80" t="s">
        <v>62</v>
      </c>
      <c r="G19" s="19" t="str">
        <f>'HallA+B'!$H$25</f>
        <v>Ine + Joris</v>
      </c>
      <c r="H19" s="19" t="s">
        <v>17</v>
      </c>
    </row>
    <row r="20" spans="1:8" s="4" customFormat="1" ht="22.5" customHeight="1" thickBot="1">
      <c r="A20" s="11">
        <v>12</v>
      </c>
      <c r="B20" s="12">
        <v>0.5625</v>
      </c>
      <c r="C20" s="13" t="s">
        <v>33</v>
      </c>
      <c r="D20" s="11">
        <v>3</v>
      </c>
      <c r="E20" s="11">
        <v>7</v>
      </c>
      <c r="F20" s="13" t="s">
        <v>29</v>
      </c>
      <c r="G20" s="163" t="str">
        <f>'HallA+B'!$H$66</f>
        <v>Ann + François</v>
      </c>
      <c r="H20" s="11" t="s">
        <v>18</v>
      </c>
    </row>
    <row r="21" spans="1:8" s="4" customFormat="1" ht="22.5" customHeight="1" thickBot="1">
      <c r="A21" s="19">
        <v>13</v>
      </c>
      <c r="B21" s="54">
        <v>0.59375</v>
      </c>
      <c r="C21" s="80" t="s">
        <v>62</v>
      </c>
      <c r="D21" s="19">
        <v>5</v>
      </c>
      <c r="E21" s="19">
        <v>4</v>
      </c>
      <c r="F21" s="80" t="s">
        <v>33</v>
      </c>
      <c r="G21" s="19" t="str">
        <f>'HallA+B'!$H$28</f>
        <v>Lucio + Barbel </v>
      </c>
      <c r="H21" s="19" t="s">
        <v>17</v>
      </c>
    </row>
    <row r="22" spans="1:8" s="4" customFormat="1" ht="22.5" customHeight="1" thickBot="1">
      <c r="A22" s="11">
        <v>14</v>
      </c>
      <c r="B22" s="12">
        <v>0.59375</v>
      </c>
      <c r="C22" s="13" t="s">
        <v>36</v>
      </c>
      <c r="D22" s="11">
        <v>3</v>
      </c>
      <c r="E22" s="11">
        <v>5</v>
      </c>
      <c r="F22" s="13" t="s">
        <v>39</v>
      </c>
      <c r="G22" s="163" t="str">
        <f>'HallA+B'!$H$69</f>
        <v>Ann + François</v>
      </c>
      <c r="H22" s="11" t="s">
        <v>18</v>
      </c>
    </row>
    <row r="23" spans="1:8" s="4" customFormat="1" ht="22.5" customHeight="1" thickBot="1">
      <c r="A23" s="19">
        <v>15</v>
      </c>
      <c r="B23" s="54">
        <v>0.625</v>
      </c>
      <c r="C23" s="84" t="s">
        <v>29</v>
      </c>
      <c r="D23" s="19">
        <v>2</v>
      </c>
      <c r="E23" s="19">
        <v>1</v>
      </c>
      <c r="F23" s="84" t="s">
        <v>39</v>
      </c>
      <c r="G23" s="19" t="str">
        <f>'HallA+B'!$H$31</f>
        <v>Lucio + Barbel </v>
      </c>
      <c r="H23" s="19" t="s">
        <v>17</v>
      </c>
    </row>
    <row r="24" spans="1:8" s="4" customFormat="1" ht="22.5" customHeight="1" thickBot="1">
      <c r="A24" s="11">
        <v>16</v>
      </c>
      <c r="B24" s="12">
        <v>0.625</v>
      </c>
      <c r="C24" s="164" t="s">
        <v>62</v>
      </c>
      <c r="D24" s="11">
        <v>5</v>
      </c>
      <c r="E24" s="11">
        <v>2</v>
      </c>
      <c r="F24" s="38" t="s">
        <v>36</v>
      </c>
      <c r="G24" s="163" t="str">
        <f>'HallA+B'!$H$72</f>
        <v>Michaël + Leander </v>
      </c>
      <c r="H24" s="11" t="s">
        <v>18</v>
      </c>
    </row>
    <row r="25" spans="1:8" s="4" customFormat="1" ht="22.5" customHeight="1" thickBot="1">
      <c r="A25" s="19">
        <v>17</v>
      </c>
      <c r="B25" s="54">
        <v>0.65625</v>
      </c>
      <c r="C25" s="84" t="s">
        <v>36</v>
      </c>
      <c r="D25" s="19">
        <v>1</v>
      </c>
      <c r="E25" s="19">
        <v>6</v>
      </c>
      <c r="F25" s="84" t="s">
        <v>29</v>
      </c>
      <c r="G25" s="19" t="str">
        <f>'HallA+B'!$H$34</f>
        <v>Ine + Joris</v>
      </c>
      <c r="H25" s="19" t="s">
        <v>17</v>
      </c>
    </row>
    <row r="26" spans="1:8" s="4" customFormat="1" ht="22.5" customHeight="1" thickBot="1">
      <c r="A26" s="11">
        <v>18</v>
      </c>
      <c r="B26" s="12">
        <v>0.65625</v>
      </c>
      <c r="C26" s="38" t="s">
        <v>39</v>
      </c>
      <c r="D26" s="11">
        <v>2</v>
      </c>
      <c r="E26" s="11">
        <v>6</v>
      </c>
      <c r="F26" s="38" t="s">
        <v>33</v>
      </c>
      <c r="G26" s="163" t="str">
        <f>'HallA+B'!$H$75</f>
        <v>Michaël + Leander </v>
      </c>
      <c r="H26" s="11" t="s">
        <v>18</v>
      </c>
    </row>
    <row r="27" spans="1:8" s="4" customFormat="1" ht="22.5" customHeight="1" thickBot="1">
      <c r="A27" s="19">
        <v>19</v>
      </c>
      <c r="B27" s="54">
        <v>0.6875</v>
      </c>
      <c r="C27" s="84" t="s">
        <v>33</v>
      </c>
      <c r="D27" s="19">
        <v>2</v>
      </c>
      <c r="E27" s="19">
        <v>9</v>
      </c>
      <c r="F27" s="84" t="s">
        <v>36</v>
      </c>
      <c r="G27" s="19" t="str">
        <f>'HallA+B'!$H$37</f>
        <v>Ine + Joris</v>
      </c>
      <c r="H27" s="19" t="s">
        <v>17</v>
      </c>
    </row>
    <row r="28" spans="1:8" s="4" customFormat="1" ht="22.5" customHeight="1" thickBot="1">
      <c r="A28" s="11">
        <v>20</v>
      </c>
      <c r="B28" s="12">
        <v>0.6875</v>
      </c>
      <c r="C28" s="38" t="s">
        <v>29</v>
      </c>
      <c r="D28" s="11">
        <v>2</v>
      </c>
      <c r="E28" s="11">
        <v>4</v>
      </c>
      <c r="F28" s="164" t="s">
        <v>62</v>
      </c>
      <c r="G28" s="163" t="str">
        <f>'HallA+B'!$H$78</f>
        <v>Ann + François</v>
      </c>
      <c r="H28" s="11" t="s">
        <v>18</v>
      </c>
    </row>
    <row r="29" spans="1:8" s="4" customFormat="1" ht="22.5" customHeight="1">
      <c r="A29" s="35"/>
      <c r="B29" s="36"/>
      <c r="C29" s="39"/>
      <c r="D29" s="35"/>
      <c r="E29" s="35"/>
      <c r="F29" s="39"/>
      <c r="G29" s="37"/>
      <c r="H29" s="29"/>
    </row>
    <row r="30" spans="1:8" s="4" customFormat="1" ht="22.5" customHeight="1">
      <c r="A30" s="35"/>
      <c r="B30" s="36"/>
      <c r="C30" s="39"/>
      <c r="D30" s="35"/>
      <c r="E30" s="35"/>
      <c r="F30" s="39"/>
      <c r="G30" s="37"/>
      <c r="H30" s="29"/>
    </row>
    <row r="31" spans="1:8" s="4" customFormat="1" ht="22.5" customHeight="1">
      <c r="A31" s="35"/>
      <c r="B31" s="36"/>
      <c r="C31" s="39"/>
      <c r="D31" s="35"/>
      <c r="E31" s="35"/>
      <c r="F31" s="39"/>
      <c r="G31" s="37"/>
      <c r="H31" s="29"/>
    </row>
    <row r="32" spans="1:8" s="4" customFormat="1" ht="22.5" customHeight="1">
      <c r="A32" s="35"/>
      <c r="B32" s="36"/>
      <c r="C32" s="39"/>
      <c r="D32" s="35"/>
      <c r="E32" s="35"/>
      <c r="F32" s="39"/>
      <c r="G32" s="37"/>
      <c r="H32" s="29"/>
    </row>
    <row r="33" spans="1:8" s="4" customFormat="1" ht="22.5" customHeight="1">
      <c r="A33" s="35"/>
      <c r="B33" s="36"/>
      <c r="C33" s="39"/>
      <c r="D33" s="35"/>
      <c r="E33" s="35"/>
      <c r="F33" s="39"/>
      <c r="G33" s="37"/>
      <c r="H33" s="29"/>
    </row>
    <row r="34" spans="1:8" s="4" customFormat="1" ht="22.5" customHeight="1">
      <c r="A34" s="35"/>
      <c r="B34" s="36"/>
      <c r="C34" s="39"/>
      <c r="D34" s="35"/>
      <c r="E34" s="35"/>
      <c r="F34" s="39"/>
      <c r="G34" s="37"/>
      <c r="H34" s="29"/>
    </row>
  </sheetData>
  <sheetProtection/>
  <mergeCells count="5">
    <mergeCell ref="C17:G18"/>
    <mergeCell ref="D6:E6"/>
    <mergeCell ref="A1:G1"/>
    <mergeCell ref="A2:G2"/>
    <mergeCell ref="A3:G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2.7109375" style="7" customWidth="1"/>
    <col min="2" max="16" width="5.7109375" style="7" customWidth="1"/>
    <col min="17" max="18" width="2.7109375" style="7" customWidth="1"/>
    <col min="19" max="31" width="5.7109375" style="7" customWidth="1"/>
    <col min="32" max="32" width="5.8515625" style="7" customWidth="1"/>
    <col min="33" max="33" width="5.7109375" style="7" customWidth="1"/>
    <col min="34" max="16384" width="11.421875" style="7" customWidth="1"/>
  </cols>
  <sheetData>
    <row r="1" spans="1:33" ht="21.75" customHeight="1">
      <c r="A1" s="186" t="str">
        <f>'Matches Men'!$A$1:$G$1</f>
        <v>4° International Torballtournament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16"/>
      <c r="Q1" s="55"/>
      <c r="R1" s="177" t="s">
        <v>27</v>
      </c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1"/>
    </row>
    <row r="2" spans="1:33" ht="21.75" customHeight="1">
      <c r="A2" s="190" t="str">
        <f>'Matches Men'!A2:G2</f>
        <v>ViGe Waasland - 7 June 2014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215"/>
      <c r="Q2" s="55"/>
      <c r="R2" s="212" t="s">
        <v>26</v>
      </c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4"/>
    </row>
    <row r="3" spans="1:33" ht="21.75" customHeight="1" thickBot="1">
      <c r="A3" s="194" t="str">
        <f>'Matches Men'!A3:G3</f>
        <v>Men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55"/>
      <c r="R3" s="219" t="s">
        <v>19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1"/>
    </row>
    <row r="4" ht="16.5" thickBot="1"/>
    <row r="5" spans="2:33" s="10" customFormat="1" ht="30" customHeight="1" thickBot="1" thickTop="1">
      <c r="B5" s="209" t="str">
        <f>'Matches Men'!C7</f>
        <v>BERLIN</v>
      </c>
      <c r="C5" s="178"/>
      <c r="D5" s="176"/>
      <c r="E5" s="209" t="str">
        <f>'Matches Men'!C11</f>
        <v>BRUXELLES</v>
      </c>
      <c r="F5" s="178"/>
      <c r="G5" s="176"/>
      <c r="H5" s="209" t="str">
        <f>'Matches Men'!F10</f>
        <v>DORTMUND</v>
      </c>
      <c r="I5" s="178"/>
      <c r="J5" s="176"/>
      <c r="K5" s="209" t="str">
        <f>'Matches Men'!F7</f>
        <v>GLARUS</v>
      </c>
      <c r="L5" s="178"/>
      <c r="M5" s="176"/>
      <c r="N5" s="209" t="str">
        <f>'Matches Men'!F11</f>
        <v>GRAZ</v>
      </c>
      <c r="O5" s="178"/>
      <c r="P5" s="176"/>
      <c r="S5" s="209" t="str">
        <f>'Matches Women'!C7</f>
        <v>GENT</v>
      </c>
      <c r="T5" s="178"/>
      <c r="U5" s="176"/>
      <c r="V5" s="209" t="str">
        <f>'Matches Women'!C8</f>
        <v>GLARUS</v>
      </c>
      <c r="W5" s="178"/>
      <c r="X5" s="176"/>
      <c r="Y5" s="209" t="str">
        <f>'Matches Women'!F8</f>
        <v>GRAZ</v>
      </c>
      <c r="Z5" s="178"/>
      <c r="AA5" s="176"/>
      <c r="AB5" s="209" t="str">
        <f>'Matches Women'!F10</f>
        <v>NICE</v>
      </c>
      <c r="AC5" s="178"/>
      <c r="AD5" s="176"/>
      <c r="AE5" s="209" t="str">
        <f>'Matches Women'!F7</f>
        <v>WAASLAND</v>
      </c>
      <c r="AF5" s="178"/>
      <c r="AG5" s="176"/>
    </row>
    <row r="6" spans="2:33" s="15" customFormat="1" ht="15.75" customHeight="1" thickBot="1">
      <c r="B6" s="61" t="s">
        <v>2</v>
      </c>
      <c r="C6" s="16" t="s">
        <v>3</v>
      </c>
      <c r="D6" s="62" t="s">
        <v>4</v>
      </c>
      <c r="E6" s="61" t="s">
        <v>2</v>
      </c>
      <c r="F6" s="16" t="s">
        <v>3</v>
      </c>
      <c r="G6" s="62" t="s">
        <v>4</v>
      </c>
      <c r="H6" s="61" t="s">
        <v>2</v>
      </c>
      <c r="I6" s="16" t="s">
        <v>3</v>
      </c>
      <c r="J6" s="62" t="s">
        <v>4</v>
      </c>
      <c r="K6" s="61" t="s">
        <v>2</v>
      </c>
      <c r="L6" s="16" t="s">
        <v>3</v>
      </c>
      <c r="M6" s="62" t="s">
        <v>4</v>
      </c>
      <c r="N6" s="61" t="s">
        <v>2</v>
      </c>
      <c r="O6" s="16" t="s">
        <v>3</v>
      </c>
      <c r="P6" s="62" t="s">
        <v>4</v>
      </c>
      <c r="R6" s="7"/>
      <c r="S6" s="73" t="s">
        <v>2</v>
      </c>
      <c r="T6" s="14" t="s">
        <v>3</v>
      </c>
      <c r="U6" s="74" t="s">
        <v>4</v>
      </c>
      <c r="V6" s="73" t="s">
        <v>2</v>
      </c>
      <c r="W6" s="14" t="s">
        <v>3</v>
      </c>
      <c r="X6" s="74" t="s">
        <v>4</v>
      </c>
      <c r="Y6" s="73" t="s">
        <v>2</v>
      </c>
      <c r="Z6" s="14" t="s">
        <v>3</v>
      </c>
      <c r="AA6" s="74" t="s">
        <v>4</v>
      </c>
      <c r="AB6" s="73" t="s">
        <v>2</v>
      </c>
      <c r="AC6" s="14" t="s">
        <v>3</v>
      </c>
      <c r="AD6" s="74" t="s">
        <v>4</v>
      </c>
      <c r="AE6" s="73" t="s">
        <v>2</v>
      </c>
      <c r="AF6" s="14" t="s">
        <v>3</v>
      </c>
      <c r="AG6" s="74" t="s">
        <v>4</v>
      </c>
    </row>
    <row r="7" spans="1:33" s="18" customFormat="1" ht="15.75" customHeight="1" thickBot="1">
      <c r="A7" s="59">
        <v>1</v>
      </c>
      <c r="B7" s="63">
        <f>IF('Matches Men'!D7="","",'Matches Men'!D7)</f>
        <v>1</v>
      </c>
      <c r="C7" s="60">
        <f>IF('Matches Men'!E7="","",'Matches Men'!E7)</f>
        <v>4</v>
      </c>
      <c r="D7" s="64">
        <f aca="true" t="shared" si="0" ref="D7:D15">IF(B7="","",IF(B7&gt;C7,2,1)*IF(B7&lt;C7,0,1))</f>
        <v>0</v>
      </c>
      <c r="E7" s="63">
        <f>IF('Matches Men'!D11="","",'Matches Men'!D11)</f>
        <v>4</v>
      </c>
      <c r="F7" s="60">
        <f>IF('Matches Men'!E11="","",'Matches Men'!E11)</f>
        <v>2</v>
      </c>
      <c r="G7" s="64">
        <f aca="true" t="shared" si="1" ref="G7:G15">IF(E7="","",IF(E7&gt;F7,2,1)*IF(E7&lt;F7,0,1))</f>
        <v>2</v>
      </c>
      <c r="H7" s="63">
        <f>IF('Matches Men'!E10="","",'Matches Men'!E10)</f>
        <v>4</v>
      </c>
      <c r="I7" s="60">
        <f>IF('Matches Men'!D10="","",'Matches Men'!D10)</f>
        <v>5</v>
      </c>
      <c r="J7" s="64">
        <f aca="true" t="shared" si="2" ref="J7:J15">IF(H7="","",IF(H7&gt;I7,2,1)*IF(H7&lt;I7,0,1))</f>
        <v>0</v>
      </c>
      <c r="K7" s="63">
        <f>IF('Matches Men'!E7="","",'Matches Men'!E7)</f>
        <v>4</v>
      </c>
      <c r="L7" s="60">
        <f>IF('Matches Men'!D7="","",'Matches Men'!D7)</f>
        <v>1</v>
      </c>
      <c r="M7" s="64">
        <f aca="true" t="shared" si="3" ref="M7:M15">IF(K7="","",IF(K7&gt;L7,2,1)*IF(K7&lt;L7,0,1))</f>
        <v>2</v>
      </c>
      <c r="N7" s="63">
        <f>IF('Matches Men'!D8="","",'Matches Men'!D8)</f>
        <v>0</v>
      </c>
      <c r="O7" s="60">
        <f>IF('Matches Men'!E8="","",'Matches Men'!E8)</f>
        <v>1</v>
      </c>
      <c r="P7" s="64">
        <f aca="true" t="shared" si="4" ref="P7:P15">IF(N7="","",IF(N7&gt;O7,2,1)*IF(N7&lt;O7,0,1))</f>
        <v>0</v>
      </c>
      <c r="R7" s="72">
        <v>1</v>
      </c>
      <c r="S7" s="67">
        <f>IF('Matches Women'!D7="","",'Matches Women'!D7)</f>
        <v>0</v>
      </c>
      <c r="T7" s="17">
        <f>IF('Matches Women'!E7="","",'Matches Women'!E7)</f>
        <v>3</v>
      </c>
      <c r="U7" s="68">
        <f aca="true" t="shared" si="5" ref="U7:U14">IF(S7="","",IF(S7&gt;T7,2,1)*IF(S7&lt;T7,0,1))</f>
        <v>0</v>
      </c>
      <c r="V7" s="67">
        <f>IF('Matches Women'!D8="","",'Matches Women'!D8)</f>
        <v>4</v>
      </c>
      <c r="W7" s="17">
        <f>IF('Matches Women'!E8="","",'Matches Women'!E8)</f>
        <v>6</v>
      </c>
      <c r="X7" s="68">
        <f aca="true" t="shared" si="6" ref="X7:X14">IF(V7="","",IF(V7&gt;W7,2,1)*IF(V7&lt;W7,0,1))</f>
        <v>0</v>
      </c>
      <c r="Y7" s="67">
        <f>IF('Matches Women'!E8="","",'Matches Women'!E8)</f>
        <v>6</v>
      </c>
      <c r="Z7" s="17">
        <f>IF('Matches Women'!D8="","",'Matches Women'!D8)</f>
        <v>4</v>
      </c>
      <c r="AA7" s="68">
        <f aca="true" t="shared" si="7" ref="AA7:AA14">IF(Y7="","",IF(Y7&gt;Z7,2,1)*IF(Y7&lt;Z7,0,1))</f>
        <v>2</v>
      </c>
      <c r="AB7" s="67">
        <f>IF('Matches Women'!E10="","",'Matches Women'!E10)</f>
        <v>7</v>
      </c>
      <c r="AC7" s="17">
        <f>IF('Matches Women'!D10="","",'Matches Women'!D10)</f>
        <v>2</v>
      </c>
      <c r="AD7" s="68">
        <f aca="true" t="shared" si="8" ref="AD7:AD14">IF(AB7="","",IF(AB7&gt;AC7,2,1)*IF(AB7&lt;AC7,0,1))</f>
        <v>2</v>
      </c>
      <c r="AE7" s="67">
        <f>IF('Matches Women'!E7="","",'Matches Women'!E7)</f>
        <v>3</v>
      </c>
      <c r="AF7" s="17">
        <f>IF('Matches Women'!D7="","",'Matches Women'!D7)</f>
        <v>0</v>
      </c>
      <c r="AG7" s="68">
        <f aca="true" t="shared" si="9" ref="AG7:AG14">IF(AE7="","",IF(AE7&gt;AF7,2,1)*IF(AE7&lt;AF7,0,1))</f>
        <v>2</v>
      </c>
    </row>
    <row r="8" spans="1:33" s="18" customFormat="1" ht="15.75" customHeight="1" thickBot="1">
      <c r="A8" s="59">
        <v>2</v>
      </c>
      <c r="B8" s="63">
        <f>IF('Matches Men'!E13="","",'Matches Men'!E13)</f>
        <v>2</v>
      </c>
      <c r="C8" s="60">
        <f>IF('Matches Men'!D13="","",'Matches Men'!D13)</f>
        <v>1</v>
      </c>
      <c r="D8" s="64">
        <f t="shared" si="0"/>
        <v>2</v>
      </c>
      <c r="E8" s="63">
        <f>IF('Matches Men'!E16="","",'Matches Men'!E16)</f>
        <v>0</v>
      </c>
      <c r="F8" s="60">
        <f>IF('Matches Men'!D16="","",'Matches Men'!D16)</f>
        <v>3</v>
      </c>
      <c r="G8" s="64">
        <f t="shared" si="1"/>
        <v>0</v>
      </c>
      <c r="H8" s="63">
        <f>IF('Matches Men'!D14="","",'Matches Men'!D14)</f>
        <v>3</v>
      </c>
      <c r="I8" s="60">
        <f>IF('Matches Men'!E14="","",'Matches Men'!E14)</f>
        <v>2</v>
      </c>
      <c r="J8" s="64">
        <f t="shared" si="2"/>
        <v>2</v>
      </c>
      <c r="K8" s="63">
        <f>IF('Matches Men'!D12="","",'Matches Men'!D12)</f>
        <v>0</v>
      </c>
      <c r="L8" s="60">
        <f>IF('Matches Men'!E12="","",'Matches Men'!E12)</f>
        <v>4</v>
      </c>
      <c r="M8" s="64">
        <f t="shared" si="3"/>
        <v>0</v>
      </c>
      <c r="N8" s="63">
        <f>IF('Matches Men'!E11="","",'Matches Men'!E11)</f>
        <v>2</v>
      </c>
      <c r="O8" s="60">
        <f>IF('Matches Men'!D11="","",'Matches Men'!D11)</f>
        <v>4</v>
      </c>
      <c r="P8" s="64">
        <f t="shared" si="4"/>
        <v>0</v>
      </c>
      <c r="R8" s="72">
        <v>2</v>
      </c>
      <c r="S8" s="67">
        <f>IF('Matches Women'!E9="","",'Matches Women'!E9)</f>
        <v>5</v>
      </c>
      <c r="T8" s="17">
        <f>IF('Matches Women'!D9="","",'Matches Women'!D9)</f>
        <v>2</v>
      </c>
      <c r="U8" s="68">
        <f t="shared" si="5"/>
        <v>2</v>
      </c>
      <c r="V8" s="67">
        <f>IF('Matches Women'!E11="","",'Matches Women'!E11)</f>
        <v>5</v>
      </c>
      <c r="W8" s="17">
        <f>IF('Matches Women'!D11="","",'Matches Women'!D11)</f>
        <v>4</v>
      </c>
      <c r="X8" s="68">
        <f t="shared" si="6"/>
        <v>2</v>
      </c>
      <c r="Y8" s="67">
        <f>IF('Matches Women'!D9="","",'Matches Women'!D9)</f>
        <v>2</v>
      </c>
      <c r="Z8" s="17">
        <f>IF('Matches Women'!E9="","",'Matches Women'!E9)</f>
        <v>5</v>
      </c>
      <c r="AA8" s="68">
        <f t="shared" si="7"/>
        <v>0</v>
      </c>
      <c r="AB8" s="67">
        <f>IF('Matches Women'!D12="","",'Matches Women'!D12)</f>
        <v>2</v>
      </c>
      <c r="AC8" s="17">
        <f>IF('Matches Women'!E12="","",'Matches Women'!E12)</f>
        <v>2</v>
      </c>
      <c r="AD8" s="68">
        <f t="shared" si="8"/>
        <v>1</v>
      </c>
      <c r="AE8" s="67">
        <f>IF('Matches Women'!D10="","",'Matches Women'!D10)</f>
        <v>2</v>
      </c>
      <c r="AF8" s="17">
        <f>IF('Matches Women'!E10="","",'Matches Women'!E10)</f>
        <v>7</v>
      </c>
      <c r="AG8" s="68">
        <f t="shared" si="9"/>
        <v>0</v>
      </c>
    </row>
    <row r="9" spans="1:33" s="18" customFormat="1" ht="15.75" customHeight="1" thickBot="1">
      <c r="A9" s="59">
        <v>3</v>
      </c>
      <c r="B9" s="63">
        <f>IF('Matches Men'!D20="","",'Matches Men'!D20)</f>
        <v>2</v>
      </c>
      <c r="C9" s="60">
        <f>IF('Matches Men'!E20="","",'Matches Men'!E20)</f>
        <v>3</v>
      </c>
      <c r="D9" s="64">
        <f t="shared" si="0"/>
        <v>0</v>
      </c>
      <c r="E9" s="63">
        <f>IF('Matches Men'!E20="","",'Matches Men'!E20)</f>
        <v>3</v>
      </c>
      <c r="F9" s="60">
        <f>IF('Matches Men'!D20="","",'Matches Men'!D20)</f>
        <v>2</v>
      </c>
      <c r="G9" s="64">
        <f t="shared" si="1"/>
        <v>2</v>
      </c>
      <c r="H9" s="63">
        <f>IF('Matches Men'!E17="","",'Matches Men'!E17)</f>
        <v>2</v>
      </c>
      <c r="I9" s="60">
        <f>IF('Matches Men'!D17="","",'Matches Men'!D17)</f>
        <v>2</v>
      </c>
      <c r="J9" s="64">
        <f t="shared" si="2"/>
        <v>1</v>
      </c>
      <c r="K9" s="63">
        <f>IF('Matches Men'!E15="","",'Matches Men'!E15)</f>
        <v>3</v>
      </c>
      <c r="L9" s="60">
        <f>IF('Matches Men'!D15="","",'Matches Men'!D15)</f>
        <v>5</v>
      </c>
      <c r="M9" s="64">
        <f t="shared" si="3"/>
        <v>0</v>
      </c>
      <c r="N9" s="63">
        <f>IF('Matches Men'!D17="","",'Matches Men'!D17)</f>
        <v>2</v>
      </c>
      <c r="O9" s="60">
        <f>IF('Matches Men'!E17="","",'Matches Men'!E17)</f>
        <v>2</v>
      </c>
      <c r="P9" s="64">
        <f t="shared" si="4"/>
        <v>1</v>
      </c>
      <c r="R9" s="72">
        <v>3</v>
      </c>
      <c r="S9" s="67">
        <f>IF('Matches Women'!E12="","",'Matches Women'!E12)</f>
        <v>2</v>
      </c>
      <c r="T9" s="17">
        <f>IF('Matches Women'!D12="","",'Matches Women'!D12)</f>
        <v>2</v>
      </c>
      <c r="U9" s="68">
        <f t="shared" si="5"/>
        <v>1</v>
      </c>
      <c r="V9" s="67">
        <f>IF('Matches Women'!D13="","",'Matches Women'!D13)</f>
        <v>4</v>
      </c>
      <c r="W9" s="17">
        <f>IF('Matches Women'!E13="","",'Matches Women'!E13)</f>
        <v>4</v>
      </c>
      <c r="X9" s="68">
        <f t="shared" si="6"/>
        <v>1</v>
      </c>
      <c r="Y9" s="67">
        <f>IF('Matches Women'!D14="","",'Matches Women'!D14)</f>
        <v>2</v>
      </c>
      <c r="Z9" s="17">
        <f>IF('Matches Women'!E14="","",'Matches Women'!E14)</f>
        <v>5</v>
      </c>
      <c r="AA9" s="68">
        <f t="shared" si="7"/>
        <v>0</v>
      </c>
      <c r="AB9" s="67">
        <f>IF('Matches Women'!E13="","",'Matches Women'!E13)</f>
        <v>4</v>
      </c>
      <c r="AC9" s="17">
        <f>IF('Matches Women'!D13="","",'Matches Women'!D13)</f>
        <v>4</v>
      </c>
      <c r="AD9" s="68">
        <f t="shared" si="8"/>
        <v>1</v>
      </c>
      <c r="AE9" s="67">
        <f>IF('Matches Women'!D11="","",'Matches Women'!D11)</f>
        <v>4</v>
      </c>
      <c r="AF9" s="17">
        <f>IF('Matches Women'!E11="","",'Matches Women'!E11)</f>
        <v>5</v>
      </c>
      <c r="AG9" s="68">
        <f t="shared" si="9"/>
        <v>0</v>
      </c>
    </row>
    <row r="10" spans="1:33" s="18" customFormat="1" ht="15.75" customHeight="1" thickBot="1">
      <c r="A10" s="59">
        <v>4</v>
      </c>
      <c r="B10" s="63">
        <f>IF('Matches Men'!E23="","",'Matches Men'!E23)</f>
        <v>6</v>
      </c>
      <c r="C10" s="60">
        <f>IF('Matches Men'!D23="","",'Matches Men'!D23)</f>
        <v>4</v>
      </c>
      <c r="D10" s="64">
        <f t="shared" si="0"/>
        <v>2</v>
      </c>
      <c r="E10" s="63">
        <f>IF('Matches Men'!E25="","",'Matches Men'!E25)</f>
        <v>3</v>
      </c>
      <c r="F10" s="60">
        <f>IF('Matches Men'!D25="","",'Matches Men'!D25)</f>
        <v>3</v>
      </c>
      <c r="G10" s="64">
        <f t="shared" si="1"/>
        <v>1</v>
      </c>
      <c r="H10" s="63">
        <f>IF('Matches Men'!D23="","",'Matches Men'!D23)</f>
        <v>4</v>
      </c>
      <c r="I10" s="60">
        <f>IF('Matches Men'!E23="","",'Matches Men'!E23)</f>
        <v>6</v>
      </c>
      <c r="J10" s="64">
        <f t="shared" si="2"/>
        <v>0</v>
      </c>
      <c r="K10" s="63">
        <f>IF('Matches Men'!D24="","",'Matches Men'!D24)</f>
        <v>3</v>
      </c>
      <c r="L10" s="60">
        <f>IF('Matches Men'!E24="","",'Matches Men'!E24)</f>
        <v>9</v>
      </c>
      <c r="M10" s="64">
        <f t="shared" si="3"/>
        <v>0</v>
      </c>
      <c r="N10" s="63">
        <f>IF('Matches Men'!E21="","",'Matches Men'!E21)</f>
        <v>0</v>
      </c>
      <c r="O10" s="60">
        <f>IF('Matches Men'!D21="","",'Matches Men'!D21)</f>
        <v>1</v>
      </c>
      <c r="P10" s="64">
        <f t="shared" si="4"/>
        <v>0</v>
      </c>
      <c r="R10" s="72">
        <v>4</v>
      </c>
      <c r="S10" s="67">
        <f>IF('Matches Women'!D16="","",'Matches Women'!D16)</f>
        <v>1</v>
      </c>
      <c r="T10" s="17">
        <f>IF('Matches Women'!E16="","",'Matches Women'!E16)</f>
        <v>6</v>
      </c>
      <c r="U10" s="68">
        <f t="shared" si="5"/>
        <v>0</v>
      </c>
      <c r="V10" s="67">
        <f>IF('Matches Women'!E16="","",'Matches Women'!E16)</f>
        <v>6</v>
      </c>
      <c r="W10" s="17">
        <f>IF('Matches Women'!D16="","",'Matches Women'!D16)</f>
        <v>1</v>
      </c>
      <c r="X10" s="68">
        <f t="shared" si="6"/>
        <v>2</v>
      </c>
      <c r="Y10" s="67">
        <f>IF('Matches Women'!E15="","",'Matches Women'!E15)</f>
        <v>4</v>
      </c>
      <c r="Z10" s="17">
        <f>IF('Matches Women'!D15="","",'Matches Women'!D15)</f>
        <v>1</v>
      </c>
      <c r="AA10" s="68">
        <f t="shared" si="7"/>
        <v>2</v>
      </c>
      <c r="AB10" s="67">
        <f>IF('Matches Women'!D15="","",'Matches Women'!D15)</f>
        <v>1</v>
      </c>
      <c r="AC10" s="17">
        <f>IF('Matches Women'!E15="","",'Matches Women'!E15)</f>
        <v>4</v>
      </c>
      <c r="AD10" s="68">
        <f t="shared" si="8"/>
        <v>0</v>
      </c>
      <c r="AE10" s="67">
        <f>IF('Matches Women'!E14="","",'Matches Women'!E14)</f>
        <v>5</v>
      </c>
      <c r="AF10" s="17">
        <f>IF('Matches Women'!D14="","",'Matches Women'!D14)</f>
        <v>2</v>
      </c>
      <c r="AG10" s="68">
        <f t="shared" si="9"/>
        <v>2</v>
      </c>
    </row>
    <row r="11" spans="1:33" s="18" customFormat="1" ht="15.75" customHeight="1" thickBot="1">
      <c r="A11" s="59">
        <v>5</v>
      </c>
      <c r="B11" s="63">
        <f>IF('Matches Men'!E30="","",'Matches Men'!E30)</f>
        <v>0</v>
      </c>
      <c r="C11" s="60">
        <f>IF('Matches Men'!D30="","",'Matches Men'!D30)</f>
        <v>3</v>
      </c>
      <c r="D11" s="64">
        <f t="shared" si="0"/>
        <v>0</v>
      </c>
      <c r="E11" s="63">
        <f>IF('Matches Men'!D29="","",'Matches Men'!D29)</f>
        <v>1</v>
      </c>
      <c r="F11" s="60">
        <f>IF('Matches Men'!E29="","",'Matches Men'!E29)</f>
        <v>3</v>
      </c>
      <c r="G11" s="64">
        <f t="shared" si="1"/>
        <v>0</v>
      </c>
      <c r="H11" s="63">
        <f>IF('Matches Men'!D28="","",'Matches Men'!D28)</f>
        <v>6</v>
      </c>
      <c r="I11" s="60">
        <f>IF('Matches Men'!E28="","",'Matches Men'!E28)</f>
        <v>6</v>
      </c>
      <c r="J11" s="64">
        <f t="shared" si="2"/>
        <v>1</v>
      </c>
      <c r="K11" s="63">
        <f>IF('Matches Men'!E27="","",'Matches Men'!E27)</f>
        <v>0</v>
      </c>
      <c r="L11" s="60">
        <f>IF('Matches Men'!D27="","",'Matches Men'!D27)</f>
        <v>5</v>
      </c>
      <c r="M11" s="64">
        <f t="shared" si="3"/>
        <v>0</v>
      </c>
      <c r="N11" s="63">
        <f>IF('Matches Men'!D27="","",'Matches Men'!D27)</f>
        <v>5</v>
      </c>
      <c r="O11" s="60">
        <f>IF('Matches Men'!E27="","",'Matches Men'!E27)</f>
        <v>0</v>
      </c>
      <c r="P11" s="64">
        <f t="shared" si="4"/>
        <v>2</v>
      </c>
      <c r="R11" s="72">
        <v>5</v>
      </c>
      <c r="S11" s="67">
        <f>IF('Matches Women'!E19="","",'Matches Women'!E19)</f>
        <v>2</v>
      </c>
      <c r="T11" s="17">
        <f>IF('Matches Women'!D19="","",'Matches Women'!D19)</f>
        <v>0</v>
      </c>
      <c r="U11" s="68">
        <f t="shared" si="5"/>
        <v>2</v>
      </c>
      <c r="V11" s="67">
        <f>IF('Matches Women'!E20="","",'Matches Women'!E20)</f>
        <v>7</v>
      </c>
      <c r="W11" s="17">
        <f>IF('Matches Women'!D20="","",'Matches Women'!D20)</f>
        <v>3</v>
      </c>
      <c r="X11" s="68">
        <f t="shared" si="6"/>
        <v>2</v>
      </c>
      <c r="Y11" s="67">
        <f>IF('Matches Women'!D20="","",'Matches Women'!D20)</f>
        <v>3</v>
      </c>
      <c r="Z11" s="17">
        <f>IF('Matches Women'!E20="","",'Matches Women'!E20)</f>
        <v>7</v>
      </c>
      <c r="AA11" s="68">
        <f t="shared" si="7"/>
        <v>0</v>
      </c>
      <c r="AB11" s="67">
        <f>IF('Matches Women'!D22="","",'Matches Women'!D22)</f>
        <v>3</v>
      </c>
      <c r="AC11" s="17">
        <f>IF('Matches Women'!E22="","",'Matches Women'!E22)</f>
        <v>5</v>
      </c>
      <c r="AD11" s="68">
        <f t="shared" si="8"/>
        <v>0</v>
      </c>
      <c r="AE11" s="67">
        <f>IF('Matches Women'!D19="","",'Matches Women'!D19)</f>
        <v>0</v>
      </c>
      <c r="AF11" s="17">
        <f>IF('Matches Women'!E19="","",'Matches Women'!E19)</f>
        <v>2</v>
      </c>
      <c r="AG11" s="68">
        <f t="shared" si="9"/>
        <v>0</v>
      </c>
    </row>
    <row r="12" spans="1:33" s="18" customFormat="1" ht="15.75" customHeight="1" thickBot="1">
      <c r="A12" s="59">
        <v>6</v>
      </c>
      <c r="B12" s="63">
        <f>IF('Matches Men'!D36="","",'Matches Men'!D36)</f>
        <v>1</v>
      </c>
      <c r="C12" s="60">
        <f>IF('Matches Men'!E36="","",'Matches Men'!E36)</f>
        <v>2</v>
      </c>
      <c r="D12" s="64">
        <f t="shared" si="0"/>
        <v>0</v>
      </c>
      <c r="E12" s="63">
        <f>IF('Matches Men'!D38="","",'Matches Men'!D38)</f>
        <v>5</v>
      </c>
      <c r="F12" s="60">
        <f>IF('Matches Men'!E38="","",'Matches Men'!E38)</f>
        <v>0</v>
      </c>
      <c r="G12" s="64">
        <f t="shared" si="1"/>
        <v>2</v>
      </c>
      <c r="H12" s="63">
        <f>IF('Matches Men'!E38="","",'Matches Men'!E38)</f>
        <v>0</v>
      </c>
      <c r="I12" s="60">
        <f>IF('Matches Men'!D38="","",'Matches Men'!D38)</f>
        <v>5</v>
      </c>
      <c r="J12" s="64">
        <f t="shared" si="2"/>
        <v>0</v>
      </c>
      <c r="K12" s="63">
        <f>IF('Matches Men'!E34="","",'Matches Men'!E34)</f>
        <v>1</v>
      </c>
      <c r="L12" s="60">
        <f>IF('Matches Men'!D34="","",'Matches Men'!D34)</f>
        <v>6</v>
      </c>
      <c r="M12" s="64">
        <f t="shared" si="3"/>
        <v>0</v>
      </c>
      <c r="N12" s="63">
        <f>IF('Matches Men'!E36="","",'Matches Men'!E36)</f>
        <v>2</v>
      </c>
      <c r="O12" s="60">
        <f>IF('Matches Men'!D36="","",'Matches Men'!D36)</f>
        <v>1</v>
      </c>
      <c r="P12" s="64">
        <f t="shared" si="4"/>
        <v>2</v>
      </c>
      <c r="R12" s="72">
        <v>6</v>
      </c>
      <c r="S12" s="67">
        <f>IF('Matches Women'!D21="","",'Matches Women'!D21)</f>
        <v>5</v>
      </c>
      <c r="T12" s="17">
        <f>IF('Matches Women'!E21="","",'Matches Women'!E21)</f>
        <v>4</v>
      </c>
      <c r="U12" s="68">
        <f t="shared" si="5"/>
        <v>2</v>
      </c>
      <c r="V12" s="67">
        <f>IF('Matches Women'!D23="","",'Matches Women'!D23)</f>
        <v>2</v>
      </c>
      <c r="W12" s="17">
        <f>IF('Matches Women'!E23="","",'Matches Women'!E23)</f>
        <v>1</v>
      </c>
      <c r="X12" s="68">
        <f t="shared" si="6"/>
        <v>2</v>
      </c>
      <c r="Y12" s="67">
        <f>IF('Matches Women'!E21="","",'Matches Women'!E21)</f>
        <v>4</v>
      </c>
      <c r="Z12" s="17">
        <f>IF('Matches Women'!D21="","",'Matches Women'!D21)</f>
        <v>5</v>
      </c>
      <c r="AA12" s="68">
        <f t="shared" si="7"/>
        <v>0</v>
      </c>
      <c r="AB12" s="67">
        <f>IF('Matches Women'!E24="","",'Matches Women'!E24)</f>
        <v>2</v>
      </c>
      <c r="AC12" s="17">
        <f>IF('Matches Women'!D24="","",'Matches Women'!D24)</f>
        <v>5</v>
      </c>
      <c r="AD12" s="68">
        <f t="shared" si="8"/>
        <v>0</v>
      </c>
      <c r="AE12" s="67">
        <f>IF('Matches Women'!E22="","",'Matches Women'!E22)</f>
        <v>5</v>
      </c>
      <c r="AF12" s="17">
        <f>IF('Matches Women'!D22="","",'Matches Women'!D22)</f>
        <v>3</v>
      </c>
      <c r="AG12" s="68">
        <f t="shared" si="9"/>
        <v>2</v>
      </c>
    </row>
    <row r="13" spans="1:33" s="18" customFormat="1" ht="15.75" customHeight="1" thickBot="1">
      <c r="A13" s="59">
        <v>7</v>
      </c>
      <c r="B13" s="63">
        <f>IF('Matches Men'!D42="","",'Matches Men'!D42)</f>
        <v>1</v>
      </c>
      <c r="C13" s="60">
        <f>IF('Matches Men'!E42="","",'Matches Men'!E42)</f>
        <v>5</v>
      </c>
      <c r="D13" s="64">
        <f t="shared" si="0"/>
        <v>0</v>
      </c>
      <c r="E13" s="63">
        <f>IF('Matches Men'!E44="","",'Matches Men'!E44)</f>
        <v>3</v>
      </c>
      <c r="F13" s="60">
        <f>IF('Matches Men'!D44="","",'Matches Men'!D44)</f>
        <v>3</v>
      </c>
      <c r="G13" s="64">
        <f t="shared" si="1"/>
        <v>1</v>
      </c>
      <c r="H13" s="63">
        <f>IF('Matches Men'!E41="","",'Matches Men'!E41)</f>
        <v>6</v>
      </c>
      <c r="I13" s="60">
        <f>IF('Matches Men'!D41="","",'Matches Men'!D41)</f>
        <v>2</v>
      </c>
      <c r="J13" s="64">
        <f t="shared" si="2"/>
        <v>2</v>
      </c>
      <c r="K13" s="63">
        <f>IF('Matches Men'!D39="","",'Matches Men'!D39)</f>
        <v>5</v>
      </c>
      <c r="L13" s="60">
        <f>IF('Matches Men'!E39="","",'Matches Men'!E39)</f>
        <v>9</v>
      </c>
      <c r="M13" s="64">
        <f t="shared" si="3"/>
        <v>0</v>
      </c>
      <c r="N13" s="63">
        <f>IF('Matches Men'!D40="","",'Matches Men'!D40)</f>
        <v>2</v>
      </c>
      <c r="O13" s="60">
        <f>IF('Matches Men'!E40="","",'Matches Men'!E40)</f>
        <v>4</v>
      </c>
      <c r="P13" s="64">
        <f t="shared" si="4"/>
        <v>0</v>
      </c>
      <c r="R13" s="72">
        <v>7</v>
      </c>
      <c r="S13" s="67">
        <f>IF('Matches Women'!D24="","",'Matches Women'!D24)</f>
        <v>5</v>
      </c>
      <c r="T13" s="17">
        <f>IF('Matches Women'!E24="","",'Matches Women'!E24)</f>
        <v>2</v>
      </c>
      <c r="U13" s="68">
        <f t="shared" si="5"/>
        <v>2</v>
      </c>
      <c r="V13" s="67">
        <f>IF('Matches Women'!E25="","",'Matches Women'!E25)</f>
        <v>6</v>
      </c>
      <c r="W13" s="17">
        <f>IF('Matches Women'!D25="","",'Matches Women'!D25)</f>
        <v>1</v>
      </c>
      <c r="X13" s="68">
        <f t="shared" si="6"/>
        <v>2</v>
      </c>
      <c r="Y13" s="67">
        <f>IF('Matches Women'!E26="","",'Matches Women'!E26)</f>
        <v>6</v>
      </c>
      <c r="Z13" s="17">
        <f>IF('Matches Women'!D26="","",'Matches Women'!D26)</f>
        <v>2</v>
      </c>
      <c r="AA13" s="68">
        <f t="shared" si="7"/>
        <v>2</v>
      </c>
      <c r="AB13" s="67">
        <f>IF('Matches Women'!D25="","",'Matches Women'!D25)</f>
        <v>1</v>
      </c>
      <c r="AC13" s="17">
        <f>IF('Matches Women'!E25="","",'Matches Women'!E25)</f>
        <v>6</v>
      </c>
      <c r="AD13" s="68">
        <f t="shared" si="8"/>
        <v>0</v>
      </c>
      <c r="AE13" s="67">
        <f>IF('Matches Women'!E23="","",'Matches Women'!E23)</f>
        <v>1</v>
      </c>
      <c r="AF13" s="17">
        <f>IF('Matches Women'!D23="","",'Matches Women'!D23)</f>
        <v>2</v>
      </c>
      <c r="AG13" s="68">
        <f t="shared" si="9"/>
        <v>0</v>
      </c>
    </row>
    <row r="14" spans="1:33" s="18" customFormat="1" ht="15.75" customHeight="1" thickBot="1">
      <c r="A14" s="59">
        <v>8</v>
      </c>
      <c r="B14" s="63">
        <f>IF('Matches Men'!E48="","",'Matches Men'!E48)</f>
        <v>2</v>
      </c>
      <c r="C14" s="60">
        <f>IF('Matches Men'!D48="","",'Matches Men'!D48)</f>
        <v>4</v>
      </c>
      <c r="D14" s="64">
        <f t="shared" si="0"/>
        <v>0</v>
      </c>
      <c r="E14" s="63">
        <f>IF('Matches Men'!E47="","",'Matches Men'!E47)</f>
        <v>0</v>
      </c>
      <c r="F14" s="60">
        <f>IF('Matches Men'!D47="","",'Matches Men'!D47)</f>
        <v>5</v>
      </c>
      <c r="G14" s="64">
        <f t="shared" si="1"/>
        <v>0</v>
      </c>
      <c r="H14" s="63">
        <f>IF('Matches Men'!E45="","",'Matches Men'!E45)</f>
        <v>8</v>
      </c>
      <c r="I14" s="60">
        <f>IF('Matches Men'!D45="","",'Matches Men'!D45)</f>
        <v>2</v>
      </c>
      <c r="J14" s="64">
        <f t="shared" si="2"/>
        <v>2</v>
      </c>
      <c r="K14" s="63">
        <f>IF('Matches Men'!D45="","",'Matches Men'!D45)</f>
        <v>2</v>
      </c>
      <c r="L14" s="60">
        <f>IF('Matches Men'!E45="","",'Matches Men'!E45)</f>
        <v>8</v>
      </c>
      <c r="M14" s="64">
        <f t="shared" si="3"/>
        <v>0</v>
      </c>
      <c r="N14" s="63">
        <f>IF('Matches Men'!E43="","",'Matches Men'!E43)</f>
        <v>2</v>
      </c>
      <c r="O14" s="60">
        <f>IF('Matches Men'!D43="","",'Matches Men'!D43)</f>
        <v>6</v>
      </c>
      <c r="P14" s="64">
        <f t="shared" si="4"/>
        <v>0</v>
      </c>
      <c r="R14" s="72">
        <v>8</v>
      </c>
      <c r="S14" s="67">
        <f>IF('Matches Women'!E28="","",'Matches Women'!E28)</f>
        <v>4</v>
      </c>
      <c r="T14" s="17">
        <f>IF('Matches Women'!D28="","",'Matches Women'!D28)</f>
        <v>2</v>
      </c>
      <c r="U14" s="68">
        <f t="shared" si="5"/>
        <v>2</v>
      </c>
      <c r="V14" s="67">
        <f>IF('Matches Women'!D28="","",'Matches Women'!D28)</f>
        <v>2</v>
      </c>
      <c r="W14" s="17">
        <f>IF('Matches Women'!E28="","",'Matches Women'!E28)</f>
        <v>4</v>
      </c>
      <c r="X14" s="68">
        <f t="shared" si="6"/>
        <v>0</v>
      </c>
      <c r="Y14" s="67">
        <f>IF('Matches Women'!D27="","",'Matches Women'!D27)</f>
        <v>2</v>
      </c>
      <c r="Z14" s="17">
        <f>IF('Matches Women'!E27="","",'Matches Women'!E27)</f>
        <v>9</v>
      </c>
      <c r="AA14" s="68">
        <f t="shared" si="7"/>
        <v>0</v>
      </c>
      <c r="AB14" s="67">
        <f>IF('Matches Women'!E27="","",'Matches Women'!E27)</f>
        <v>9</v>
      </c>
      <c r="AC14" s="17">
        <f>IF('Matches Women'!D27="","",'Matches Women'!D27)</f>
        <v>2</v>
      </c>
      <c r="AD14" s="68">
        <f t="shared" si="8"/>
        <v>2</v>
      </c>
      <c r="AE14" s="67">
        <f>IF('Matches Women'!D26="","",'Matches Women'!D26)</f>
        <v>2</v>
      </c>
      <c r="AF14" s="17">
        <f>IF('Matches Women'!E26="","",'Matches Women'!E26)</f>
        <v>6</v>
      </c>
      <c r="AG14" s="68">
        <f t="shared" si="9"/>
        <v>0</v>
      </c>
    </row>
    <row r="15" spans="1:33" s="18" customFormat="1" ht="15.75" customHeight="1" thickBot="1">
      <c r="A15" s="59">
        <v>9</v>
      </c>
      <c r="B15" s="63">
        <f>IF('Matches Men'!D51="","",'Matches Men'!D51)</f>
        <v>5</v>
      </c>
      <c r="C15" s="60">
        <f>IF('Matches Men'!E51="","",'Matches Men'!E51)</f>
        <v>2</v>
      </c>
      <c r="D15" s="64">
        <f t="shared" si="0"/>
        <v>2</v>
      </c>
      <c r="E15" s="63">
        <f>IF('Matches Men'!D52="","",'Matches Men'!D52)</f>
        <v>3</v>
      </c>
      <c r="F15" s="60">
        <f>IF('Matches Men'!E52="","",'Matches Men'!E52)</f>
        <v>4</v>
      </c>
      <c r="G15" s="64">
        <f t="shared" si="1"/>
        <v>0</v>
      </c>
      <c r="H15" s="63">
        <f>IF('Matches Men'!D53="","",'Matches Men'!D53)</f>
        <v>2</v>
      </c>
      <c r="I15" s="60">
        <f>IF('Matches Men'!E53="","",'Matches Men'!E53)</f>
        <v>5</v>
      </c>
      <c r="J15" s="64">
        <f t="shared" si="2"/>
        <v>0</v>
      </c>
      <c r="K15" s="63">
        <f>IF('Matches Men'!E52="","",'Matches Men'!E52)</f>
        <v>4</v>
      </c>
      <c r="L15" s="60">
        <f>IF('Matches Men'!D52="","",'Matches Men'!D52)</f>
        <v>3</v>
      </c>
      <c r="M15" s="64">
        <f t="shared" si="3"/>
        <v>2</v>
      </c>
      <c r="N15" s="63">
        <f>IF('Matches Men'!D50="","",'Matches Men'!D50)</f>
        <v>3</v>
      </c>
      <c r="O15" s="60">
        <f>IF('Matches Men'!E50="","",'Matches Men'!E50)</f>
        <v>1</v>
      </c>
      <c r="P15" s="64">
        <f t="shared" si="4"/>
        <v>2</v>
      </c>
      <c r="R15" s="40"/>
      <c r="S15" s="75"/>
      <c r="T15" s="41"/>
      <c r="U15" s="76"/>
      <c r="V15" s="75"/>
      <c r="W15" s="41"/>
      <c r="X15" s="76"/>
      <c r="Y15" s="75"/>
      <c r="Z15" s="41"/>
      <c r="AA15" s="76"/>
      <c r="AB15" s="75"/>
      <c r="AC15" s="41"/>
      <c r="AD15" s="76"/>
      <c r="AE15" s="75"/>
      <c r="AF15" s="41"/>
      <c r="AG15" s="76"/>
    </row>
    <row r="16" spans="1:33" s="18" customFormat="1" ht="15.75" customHeight="1" thickBot="1">
      <c r="A16" s="57"/>
      <c r="B16" s="65"/>
      <c r="C16" s="57"/>
      <c r="D16" s="66"/>
      <c r="E16" s="65"/>
      <c r="F16" s="57"/>
      <c r="G16" s="66"/>
      <c r="H16" s="65"/>
      <c r="I16" s="57"/>
      <c r="J16" s="66"/>
      <c r="K16" s="65"/>
      <c r="L16" s="57"/>
      <c r="M16" s="66"/>
      <c r="N16" s="65"/>
      <c r="O16" s="57"/>
      <c r="P16" s="66"/>
      <c r="R16" s="20"/>
      <c r="S16" s="73" t="s">
        <v>2</v>
      </c>
      <c r="T16" s="14" t="s">
        <v>3</v>
      </c>
      <c r="U16" s="74" t="s">
        <v>4</v>
      </c>
      <c r="V16" s="73" t="s">
        <v>2</v>
      </c>
      <c r="W16" s="14" t="s">
        <v>3</v>
      </c>
      <c r="X16" s="74" t="s">
        <v>4</v>
      </c>
      <c r="Y16" s="73" t="s">
        <v>2</v>
      </c>
      <c r="Z16" s="14" t="s">
        <v>3</v>
      </c>
      <c r="AA16" s="74" t="s">
        <v>4</v>
      </c>
      <c r="AB16" s="73" t="s">
        <v>2</v>
      </c>
      <c r="AC16" s="14" t="s">
        <v>3</v>
      </c>
      <c r="AD16" s="74" t="s">
        <v>4</v>
      </c>
      <c r="AE16" s="73" t="s">
        <v>2</v>
      </c>
      <c r="AF16" s="14" t="s">
        <v>3</v>
      </c>
      <c r="AG16" s="74" t="s">
        <v>4</v>
      </c>
    </row>
    <row r="17" spans="2:33" s="15" customFormat="1" ht="15.75" customHeight="1" thickBot="1">
      <c r="B17" s="61" t="s">
        <v>2</v>
      </c>
      <c r="C17" s="16" t="s">
        <v>3</v>
      </c>
      <c r="D17" s="62" t="s">
        <v>4</v>
      </c>
      <c r="E17" s="61" t="s">
        <v>2</v>
      </c>
      <c r="F17" s="16" t="s">
        <v>3</v>
      </c>
      <c r="G17" s="62" t="s">
        <v>4</v>
      </c>
      <c r="H17" s="61" t="s">
        <v>2</v>
      </c>
      <c r="I17" s="16" t="s">
        <v>3</v>
      </c>
      <c r="J17" s="62" t="s">
        <v>4</v>
      </c>
      <c r="K17" s="61" t="s">
        <v>2</v>
      </c>
      <c r="L17" s="16" t="s">
        <v>3</v>
      </c>
      <c r="M17" s="62" t="s">
        <v>4</v>
      </c>
      <c r="N17" s="61" t="s">
        <v>2</v>
      </c>
      <c r="O17" s="16" t="s">
        <v>3</v>
      </c>
      <c r="P17" s="62" t="s">
        <v>4</v>
      </c>
      <c r="R17" s="7"/>
      <c r="S17" s="67">
        <f aca="true" t="shared" si="10" ref="S17:AG17">IF(S6="","",SUM(S7:S14))</f>
        <v>24</v>
      </c>
      <c r="T17" s="17">
        <f t="shared" si="10"/>
        <v>21</v>
      </c>
      <c r="U17" s="68">
        <f t="shared" si="10"/>
        <v>11</v>
      </c>
      <c r="V17" s="67">
        <f t="shared" si="10"/>
        <v>36</v>
      </c>
      <c r="W17" s="17">
        <f t="shared" si="10"/>
        <v>24</v>
      </c>
      <c r="X17" s="68">
        <f t="shared" si="10"/>
        <v>11</v>
      </c>
      <c r="Y17" s="67">
        <f t="shared" si="10"/>
        <v>29</v>
      </c>
      <c r="Z17" s="17">
        <f t="shared" si="10"/>
        <v>38</v>
      </c>
      <c r="AA17" s="68">
        <f t="shared" si="10"/>
        <v>6</v>
      </c>
      <c r="AB17" s="67">
        <f t="shared" si="10"/>
        <v>29</v>
      </c>
      <c r="AC17" s="17">
        <f t="shared" si="10"/>
        <v>30</v>
      </c>
      <c r="AD17" s="68">
        <f t="shared" si="10"/>
        <v>6</v>
      </c>
      <c r="AE17" s="67">
        <f t="shared" si="10"/>
        <v>22</v>
      </c>
      <c r="AF17" s="17">
        <f t="shared" si="10"/>
        <v>27</v>
      </c>
      <c r="AG17" s="68">
        <f t="shared" si="10"/>
        <v>6</v>
      </c>
    </row>
    <row r="18" spans="2:33" s="15" customFormat="1" ht="15.75" customHeight="1" thickBot="1">
      <c r="B18" s="67">
        <f aca="true" t="shared" si="11" ref="B18:P18">IF(B6="","",SUM(B7:B15))</f>
        <v>20</v>
      </c>
      <c r="C18" s="17">
        <f t="shared" si="11"/>
        <v>28</v>
      </c>
      <c r="D18" s="68">
        <f t="shared" si="11"/>
        <v>6</v>
      </c>
      <c r="E18" s="67">
        <f t="shared" si="11"/>
        <v>22</v>
      </c>
      <c r="F18" s="17">
        <f t="shared" si="11"/>
        <v>25</v>
      </c>
      <c r="G18" s="68">
        <f t="shared" si="11"/>
        <v>8</v>
      </c>
      <c r="H18" s="67">
        <f t="shared" si="11"/>
        <v>35</v>
      </c>
      <c r="I18" s="17">
        <f t="shared" si="11"/>
        <v>35</v>
      </c>
      <c r="J18" s="68">
        <f t="shared" si="11"/>
        <v>8</v>
      </c>
      <c r="K18" s="67">
        <f t="shared" si="11"/>
        <v>22</v>
      </c>
      <c r="L18" s="17">
        <f t="shared" si="11"/>
        <v>50</v>
      </c>
      <c r="M18" s="68">
        <f t="shared" si="11"/>
        <v>4</v>
      </c>
      <c r="N18" s="67">
        <f t="shared" si="11"/>
        <v>18</v>
      </c>
      <c r="O18" s="17">
        <f t="shared" si="11"/>
        <v>20</v>
      </c>
      <c r="P18" s="68">
        <f t="shared" si="11"/>
        <v>7</v>
      </c>
      <c r="R18" s="7"/>
      <c r="S18" s="67">
        <f>IF(S17="","",S17-T17)</f>
        <v>3</v>
      </c>
      <c r="T18" s="147">
        <f>IF(T17="","",S17/T17)</f>
        <v>1.1428571428571428</v>
      </c>
      <c r="U18" s="68"/>
      <c r="V18" s="67">
        <f>IF(V17="","",V17-W17)</f>
        <v>12</v>
      </c>
      <c r="W18" s="147">
        <f>IF(W17="","",V17/W17)</f>
        <v>1.5</v>
      </c>
      <c r="X18" s="68"/>
      <c r="Y18" s="67">
        <f>IF(Y17="","",Y17-Z17)</f>
        <v>-9</v>
      </c>
      <c r="Z18" s="147">
        <f>IF(Z17="","",Y17/Z17)</f>
        <v>0.7631578947368421</v>
      </c>
      <c r="AA18" s="68"/>
      <c r="AB18" s="67">
        <f>IF(AB17="","",AB17-AC17)</f>
        <v>-1</v>
      </c>
      <c r="AC18" s="147">
        <f>IF(AC17="","",AB17/AC17)</f>
        <v>0.9666666666666667</v>
      </c>
      <c r="AD18" s="68"/>
      <c r="AE18" s="67">
        <f>IF(AE17="","",AE17-AF17)</f>
        <v>-5</v>
      </c>
      <c r="AF18" s="147">
        <f>IF(AF17="","",AE17/AF17)</f>
        <v>0.8148148148148148</v>
      </c>
      <c r="AG18" s="68"/>
    </row>
    <row r="19" spans="2:33" s="15" customFormat="1" ht="15.75" customHeight="1" thickBot="1">
      <c r="B19" s="67">
        <f>IF(B18="","",B18-C18)</f>
        <v>-8</v>
      </c>
      <c r="C19" s="147">
        <f>IF(C18="","",B18/C18)</f>
        <v>0.7142857142857143</v>
      </c>
      <c r="D19" s="68"/>
      <c r="E19" s="67">
        <f>IF(E18="","",E18-F18)</f>
        <v>-3</v>
      </c>
      <c r="F19" s="147">
        <f>IF(F18="","",E18/F18)</f>
        <v>0.88</v>
      </c>
      <c r="G19" s="68"/>
      <c r="H19" s="67">
        <f>IF(H18="","",H18-I18)</f>
        <v>0</v>
      </c>
      <c r="I19" s="147">
        <f>IF(I18="","",H18/I18)</f>
        <v>1</v>
      </c>
      <c r="J19" s="68"/>
      <c r="K19" s="67">
        <f>IF(K18="","",K18-L18)</f>
        <v>-28</v>
      </c>
      <c r="L19" s="147">
        <f>IF(L18="","",K18/L18)</f>
        <v>0.44</v>
      </c>
      <c r="M19" s="68"/>
      <c r="N19" s="67">
        <f>IF(N18="","",N18-O18)</f>
        <v>-2</v>
      </c>
      <c r="O19" s="147">
        <f>IF(O18="","",N18/O18)</f>
        <v>0.9</v>
      </c>
      <c r="P19" s="68"/>
      <c r="R19" s="20"/>
      <c r="S19" s="77" t="s">
        <v>5</v>
      </c>
      <c r="T19" s="78" t="s">
        <v>6</v>
      </c>
      <c r="U19" s="79" t="s">
        <v>7</v>
      </c>
      <c r="V19" s="77" t="s">
        <v>5</v>
      </c>
      <c r="W19" s="78" t="s">
        <v>6</v>
      </c>
      <c r="X19" s="79" t="s">
        <v>7</v>
      </c>
      <c r="Y19" s="77" t="s">
        <v>5</v>
      </c>
      <c r="Z19" s="78" t="s">
        <v>6</v>
      </c>
      <c r="AA19" s="79" t="s">
        <v>7</v>
      </c>
      <c r="AB19" s="77" t="s">
        <v>5</v>
      </c>
      <c r="AC19" s="78" t="s">
        <v>6</v>
      </c>
      <c r="AD19" s="79" t="s">
        <v>7</v>
      </c>
      <c r="AE19" s="77" t="s">
        <v>5</v>
      </c>
      <c r="AF19" s="78" t="s">
        <v>6</v>
      </c>
      <c r="AG19" s="79" t="s">
        <v>7</v>
      </c>
    </row>
    <row r="20" spans="2:16" s="15" customFormat="1" ht="15.75" customHeight="1" thickBot="1">
      <c r="B20" s="69" t="s">
        <v>5</v>
      </c>
      <c r="C20" s="70" t="s">
        <v>6</v>
      </c>
      <c r="D20" s="71" t="s">
        <v>7</v>
      </c>
      <c r="E20" s="69" t="s">
        <v>5</v>
      </c>
      <c r="F20" s="70" t="s">
        <v>6</v>
      </c>
      <c r="G20" s="71" t="s">
        <v>7</v>
      </c>
      <c r="H20" s="69" t="s">
        <v>5</v>
      </c>
      <c r="I20" s="70" t="s">
        <v>6</v>
      </c>
      <c r="J20" s="71" t="s">
        <v>7</v>
      </c>
      <c r="K20" s="69" t="s">
        <v>5</v>
      </c>
      <c r="L20" s="70" t="s">
        <v>6</v>
      </c>
      <c r="M20" s="71" t="s">
        <v>7</v>
      </c>
      <c r="N20" s="69" t="s">
        <v>5</v>
      </c>
      <c r="O20" s="70" t="s">
        <v>6</v>
      </c>
      <c r="P20" s="71" t="s">
        <v>7</v>
      </c>
    </row>
    <row r="21" s="15" customFormat="1" ht="15.75" customHeight="1" thickBot="1" thickTop="1"/>
    <row r="22" spans="2:16" s="15" customFormat="1" ht="30" customHeight="1" thickBot="1" thickTop="1">
      <c r="B22" s="209" t="str">
        <f>'Matches Men'!C10</f>
        <v>MAGDEBURG</v>
      </c>
      <c r="C22" s="178"/>
      <c r="D22" s="176"/>
      <c r="E22" s="209" t="str">
        <f>'Matches Men'!F12</f>
        <v>NICE</v>
      </c>
      <c r="F22" s="178"/>
      <c r="G22" s="176"/>
      <c r="H22" s="209" t="str">
        <f>'Matches Men'!F8</f>
        <v>TERAMO</v>
      </c>
      <c r="I22" s="178"/>
      <c r="J22" s="176"/>
      <c r="K22" s="209" t="str">
        <f>'Matches Men'!C9</f>
        <v>WAASLAND I</v>
      </c>
      <c r="L22" s="178"/>
      <c r="M22" s="176"/>
      <c r="N22" s="209" t="str">
        <f>'Matches Men'!F9</f>
        <v>WAASLAND II</v>
      </c>
      <c r="O22" s="178"/>
      <c r="P22" s="176"/>
    </row>
    <row r="23" spans="2:16" ht="16.5" thickBot="1">
      <c r="B23" s="61" t="s">
        <v>2</v>
      </c>
      <c r="C23" s="16" t="s">
        <v>3</v>
      </c>
      <c r="D23" s="62" t="s">
        <v>4</v>
      </c>
      <c r="E23" s="61" t="s">
        <v>2</v>
      </c>
      <c r="F23" s="16" t="s">
        <v>3</v>
      </c>
      <c r="G23" s="62" t="s">
        <v>4</v>
      </c>
      <c r="H23" s="61" t="s">
        <v>2</v>
      </c>
      <c r="I23" s="16" t="s">
        <v>3</v>
      </c>
      <c r="J23" s="62" t="s">
        <v>4</v>
      </c>
      <c r="K23" s="61" t="s">
        <v>2</v>
      </c>
      <c r="L23" s="16" t="s">
        <v>3</v>
      </c>
      <c r="M23" s="62" t="s">
        <v>4</v>
      </c>
      <c r="N23" s="61" t="s">
        <v>2</v>
      </c>
      <c r="O23" s="16" t="s">
        <v>3</v>
      </c>
      <c r="P23" s="62" t="s">
        <v>4</v>
      </c>
    </row>
    <row r="24" spans="1:16" ht="16.5" thickBot="1">
      <c r="A24" s="59">
        <v>1</v>
      </c>
      <c r="B24" s="63">
        <f>IF('Matches Men'!D10="","",'Matches Men'!D10)</f>
        <v>5</v>
      </c>
      <c r="C24" s="60">
        <f>IF('Matches Men'!E10="","",'Matches Men'!E10)</f>
        <v>4</v>
      </c>
      <c r="D24" s="64">
        <f aca="true" t="shared" si="12" ref="D24:D32">IF(B24="","",IF(B24&gt;C24,2,1)*IF(B24&lt;C24,0,1))</f>
        <v>2</v>
      </c>
      <c r="E24" s="63">
        <f>IF('Matches Men'!E12="","",'Matches Men'!E12)</f>
        <v>4</v>
      </c>
      <c r="F24" s="60">
        <f>IF('Matches Men'!D12="","",'Matches Men'!D12)</f>
        <v>0</v>
      </c>
      <c r="G24" s="64">
        <f aca="true" t="shared" si="13" ref="G24:G32">IF(E24="","",IF(E24&gt;F24,2,1)*IF(E24&lt;F24,0,1))</f>
        <v>2</v>
      </c>
      <c r="H24" s="63">
        <f>IF('Matches Men'!E8="","",'Matches Men'!E8)</f>
        <v>1</v>
      </c>
      <c r="I24" s="60">
        <f>IF('Matches Men'!D8="","",'Matches Men'!D8)</f>
        <v>0</v>
      </c>
      <c r="J24" s="64">
        <f aca="true" t="shared" si="14" ref="J24:J32">IF(H24="","",IF(H24&gt;I24,2,1)*IF(H24&lt;I24,0,1))</f>
        <v>2</v>
      </c>
      <c r="K24" s="63">
        <f>IF('Matches Men'!D9="","",'Matches Men'!D9)</f>
        <v>3</v>
      </c>
      <c r="L24" s="60">
        <f>IF('Matches Men'!E9="","",'Matches Men'!E9)</f>
        <v>0</v>
      </c>
      <c r="M24" s="64">
        <f aca="true" t="shared" si="15" ref="M24:M32">IF(K24="","",IF(K24&gt;L24,2,1)*IF(K24&lt;L24,0,1))</f>
        <v>2</v>
      </c>
      <c r="N24" s="63">
        <f>IF('Matches Men'!E9="","",'Matches Men'!E9)</f>
        <v>0</v>
      </c>
      <c r="O24" s="60">
        <f>IF('Matches Men'!D9="","",'Matches Men'!D9)</f>
        <v>3</v>
      </c>
      <c r="P24" s="64">
        <f aca="true" t="shared" si="16" ref="P24:P32">IF(N24="","",IF(N24&gt;O24,2,1)*IF(N24&lt;O24,0,1))</f>
        <v>0</v>
      </c>
    </row>
    <row r="25" spans="1:16" ht="16.5" thickBot="1">
      <c r="A25" s="59">
        <v>2</v>
      </c>
      <c r="B25" s="63">
        <f>IF('Matches Men'!D18="","",'Matches Men'!D18)</f>
        <v>4</v>
      </c>
      <c r="C25" s="60">
        <f>IF('Matches Men'!E18="","",'Matches Men'!E18)</f>
        <v>1</v>
      </c>
      <c r="D25" s="64">
        <f t="shared" si="12"/>
        <v>2</v>
      </c>
      <c r="E25" s="63">
        <f>IF('Matches Men'!D16="","",'Matches Men'!D16)</f>
        <v>3</v>
      </c>
      <c r="F25" s="60">
        <f>IF('Matches Men'!E16="","",'Matches Men'!E16)</f>
        <v>0</v>
      </c>
      <c r="G25" s="64">
        <f t="shared" si="13"/>
        <v>2</v>
      </c>
      <c r="H25" s="63">
        <f>IF('Matches Men'!D15="","",'Matches Men'!D15)</f>
        <v>5</v>
      </c>
      <c r="I25" s="60">
        <f>IF('Matches Men'!E15="","",'Matches Men'!E15)</f>
        <v>3</v>
      </c>
      <c r="J25" s="64">
        <f t="shared" si="14"/>
        <v>2</v>
      </c>
      <c r="K25" s="63">
        <f>IF('Matches Men'!E14="","",'Matches Men'!E14)</f>
        <v>2</v>
      </c>
      <c r="L25" s="60">
        <f>IF('Matches Men'!D14="","",'Matches Men'!D14)</f>
        <v>3</v>
      </c>
      <c r="M25" s="64">
        <f t="shared" si="15"/>
        <v>0</v>
      </c>
      <c r="N25" s="63">
        <f>IF('Matches Men'!D13="","",'Matches Men'!D13)</f>
        <v>1</v>
      </c>
      <c r="O25" s="60">
        <f>IF('Matches Men'!E13="","",'Matches Men'!E13)</f>
        <v>2</v>
      </c>
      <c r="P25" s="64">
        <f t="shared" si="16"/>
        <v>0</v>
      </c>
    </row>
    <row r="26" spans="1:16" ht="16.5" thickBot="1">
      <c r="A26" s="59">
        <v>3</v>
      </c>
      <c r="B26" s="63">
        <f>IF('Matches Men'!D21="","",'Matches Men'!D21)</f>
        <v>1</v>
      </c>
      <c r="C26" s="60">
        <f>IF('Matches Men'!E21="","",'Matches Men'!E21)</f>
        <v>0</v>
      </c>
      <c r="D26" s="64">
        <f t="shared" si="12"/>
        <v>2</v>
      </c>
      <c r="E26" s="63">
        <f>IF('Matches Men'!E19="","",'Matches Men'!E19)</f>
        <v>2</v>
      </c>
      <c r="F26" s="60">
        <f>IF('Matches Men'!D19="","",'Matches Men'!D19)</f>
        <v>3</v>
      </c>
      <c r="G26" s="64">
        <f t="shared" si="13"/>
        <v>0</v>
      </c>
      <c r="H26" s="63">
        <f>IF('Matches Men'!E22="","",'Matches Men'!E22)</f>
        <v>2</v>
      </c>
      <c r="I26" s="60">
        <f>IF('Matches Men'!D22="","",'Matches Men'!D22)</f>
        <v>3</v>
      </c>
      <c r="J26" s="64">
        <f t="shared" si="14"/>
        <v>0</v>
      </c>
      <c r="K26" s="63">
        <f>IF('Matches Men'!D19="","",'Matches Men'!D19)</f>
        <v>3</v>
      </c>
      <c r="L26" s="60">
        <f>IF('Matches Men'!E19="","",'Matches Men'!E19)</f>
        <v>2</v>
      </c>
      <c r="M26" s="64">
        <f t="shared" si="15"/>
        <v>2</v>
      </c>
      <c r="N26" s="63">
        <f>IF('Matches Men'!E18="","",'Matches Men'!E18)</f>
        <v>1</v>
      </c>
      <c r="O26" s="60">
        <f>IF('Matches Men'!D18="","",'Matches Men'!D18)</f>
        <v>4</v>
      </c>
      <c r="P26" s="64">
        <f t="shared" si="16"/>
        <v>0</v>
      </c>
    </row>
    <row r="27" spans="1:16" ht="16.5" thickBot="1">
      <c r="A27" s="59">
        <v>4</v>
      </c>
      <c r="B27" s="63">
        <f>IF('Matches Men'!D25="","",'Matches Men'!D25)</f>
        <v>3</v>
      </c>
      <c r="C27" s="60">
        <f>IF('Matches Men'!E25="","",'Matches Men'!E25)</f>
        <v>3</v>
      </c>
      <c r="D27" s="64">
        <f t="shared" si="12"/>
        <v>1</v>
      </c>
      <c r="E27" s="63">
        <f>IF('Matches Men'!E26="","",'Matches Men'!E26)</f>
        <v>7</v>
      </c>
      <c r="F27" s="60">
        <f>IF('Matches Men'!D26="","",'Matches Men'!D26)</f>
        <v>2</v>
      </c>
      <c r="G27" s="64">
        <f t="shared" si="13"/>
        <v>2</v>
      </c>
      <c r="H27" s="63">
        <f>IF('Matches Men'!D26="","",'Matches Men'!D26)</f>
        <v>2</v>
      </c>
      <c r="I27" s="60">
        <f>IF('Matches Men'!E26="","",'Matches Men'!E26)</f>
        <v>7</v>
      </c>
      <c r="J27" s="64">
        <f t="shared" si="14"/>
        <v>0</v>
      </c>
      <c r="K27" s="63">
        <f>IF('Matches Men'!E24="","",'Matches Men'!E24)</f>
        <v>9</v>
      </c>
      <c r="L27" s="60">
        <f>IF('Matches Men'!D24="","",'Matches Men'!D24)</f>
        <v>3</v>
      </c>
      <c r="M27" s="64">
        <f t="shared" si="15"/>
        <v>2</v>
      </c>
      <c r="N27" s="63">
        <f>IF('Matches Men'!D22="","",'Matches Men'!D22)</f>
        <v>3</v>
      </c>
      <c r="O27" s="60">
        <f>IF('Matches Men'!E22="","",'Matches Men'!E22)</f>
        <v>2</v>
      </c>
      <c r="P27" s="64">
        <f t="shared" si="16"/>
        <v>2</v>
      </c>
    </row>
    <row r="28" spans="1:16" ht="16.5" thickBot="1">
      <c r="A28" s="59">
        <v>5</v>
      </c>
      <c r="B28" s="63">
        <f>IF('Matches Men'!D34="","",'Matches Men'!D34)</f>
        <v>6</v>
      </c>
      <c r="C28" s="60">
        <f>IF('Matches Men'!E34="","",'Matches Men'!E34)</f>
        <v>1</v>
      </c>
      <c r="D28" s="64">
        <f t="shared" si="12"/>
        <v>2</v>
      </c>
      <c r="E28" s="63">
        <f>IF('Matches Men'!E33="","",'Matches Men'!E33)</f>
        <v>1</v>
      </c>
      <c r="F28" s="60">
        <f>IF('Matches Men'!D33="","",'Matches Men'!D33)</f>
        <v>4</v>
      </c>
      <c r="G28" s="64">
        <f t="shared" si="13"/>
        <v>0</v>
      </c>
      <c r="H28" s="63">
        <f>IF('Matches Men'!E29="","",'Matches Men'!E29)</f>
        <v>3</v>
      </c>
      <c r="I28" s="60">
        <f>IF('Matches Men'!D29="","",'Matches Men'!D29)</f>
        <v>1</v>
      </c>
      <c r="J28" s="64">
        <f t="shared" si="14"/>
        <v>2</v>
      </c>
      <c r="K28" s="63">
        <f>IF('Matches Men'!D30="","",'Matches Men'!D30)</f>
        <v>3</v>
      </c>
      <c r="L28" s="60">
        <f>IF('Matches Men'!E30="","",'Matches Men'!E30)</f>
        <v>0</v>
      </c>
      <c r="M28" s="64">
        <f t="shared" si="15"/>
        <v>2</v>
      </c>
      <c r="N28" s="63">
        <f>IF('Matches Men'!E28="","",'Matches Men'!E28)</f>
        <v>6</v>
      </c>
      <c r="O28" s="60">
        <f>IF('Matches Men'!D28="","",'Matches Men'!D28)</f>
        <v>6</v>
      </c>
      <c r="P28" s="64">
        <f t="shared" si="16"/>
        <v>1</v>
      </c>
    </row>
    <row r="29" spans="1:16" ht="16.5" thickBot="1">
      <c r="A29" s="59">
        <v>6</v>
      </c>
      <c r="B29" s="63">
        <f>IF('Matches Men'!E37="","",'Matches Men'!E37)</f>
        <v>1</v>
      </c>
      <c r="C29" s="60">
        <f>IF('Matches Men'!D37="","",'Matches Men'!D37)</f>
        <v>1</v>
      </c>
      <c r="D29" s="64">
        <f t="shared" si="12"/>
        <v>1</v>
      </c>
      <c r="E29" s="63">
        <f>IF('Matches Men'!D37="","",'Matches Men'!D37)</f>
        <v>1</v>
      </c>
      <c r="F29" s="60">
        <f>IF('Matches Men'!E37="","",'Matches Men'!E37)</f>
        <v>1</v>
      </c>
      <c r="G29" s="64">
        <f t="shared" si="13"/>
        <v>1</v>
      </c>
      <c r="H29" s="63">
        <f>IF('Matches Men'!D35="","",'Matches Men'!D35)</f>
        <v>1</v>
      </c>
      <c r="I29" s="60">
        <f>IF('Matches Men'!E35="","",'Matches Men'!E35)</f>
        <v>4</v>
      </c>
      <c r="J29" s="64">
        <f t="shared" si="14"/>
        <v>0</v>
      </c>
      <c r="K29" s="63">
        <f>IF('Matches Men'!E35="","",'Matches Men'!E35)</f>
        <v>4</v>
      </c>
      <c r="L29" s="60">
        <f>IF('Matches Men'!D35="","",'Matches Men'!D35)</f>
        <v>1</v>
      </c>
      <c r="M29" s="64">
        <f t="shared" si="15"/>
        <v>2</v>
      </c>
      <c r="N29" s="63">
        <f>IF('Matches Men'!D33="","",'Matches Men'!D33)</f>
        <v>4</v>
      </c>
      <c r="O29" s="60">
        <f>IF('Matches Men'!E33="","",'Matches Men'!E33)</f>
        <v>1</v>
      </c>
      <c r="P29" s="64">
        <f t="shared" si="16"/>
        <v>2</v>
      </c>
    </row>
    <row r="30" spans="1:16" ht="16.5" thickBot="1">
      <c r="A30" s="59">
        <v>7</v>
      </c>
      <c r="B30" s="63">
        <f>IF('Matches Men'!E42="","",'Matches Men'!E42)</f>
        <v>5</v>
      </c>
      <c r="C30" s="60">
        <f>IF('Matches Men'!D42="","",'Matches Men'!D42)</f>
        <v>1</v>
      </c>
      <c r="D30" s="64">
        <f t="shared" si="12"/>
        <v>2</v>
      </c>
      <c r="E30" s="63">
        <f>IF('Matches Men'!D43="","",'Matches Men'!D43)</f>
        <v>6</v>
      </c>
      <c r="F30" s="60">
        <f>IF('Matches Men'!E43="","",'Matches Men'!E43)</f>
        <v>2</v>
      </c>
      <c r="G30" s="64">
        <f t="shared" si="13"/>
        <v>2</v>
      </c>
      <c r="H30" s="63">
        <f>IF('Matches Men'!D41="","",'Matches Men'!D41)</f>
        <v>2</v>
      </c>
      <c r="I30" s="60">
        <f>IF('Matches Men'!E41="","",'Matches Men'!E41)</f>
        <v>6</v>
      </c>
      <c r="J30" s="64">
        <f t="shared" si="14"/>
        <v>0</v>
      </c>
      <c r="K30" s="63">
        <f>IF('Matches Men'!E40="","",'Matches Men'!E40)</f>
        <v>4</v>
      </c>
      <c r="L30" s="60">
        <f>IF('Matches Men'!D40="","",'Matches Men'!D40)</f>
        <v>2</v>
      </c>
      <c r="M30" s="64">
        <f t="shared" si="15"/>
        <v>2</v>
      </c>
      <c r="N30" s="63">
        <f>IF('Matches Men'!E39="","",'Matches Men'!E39)</f>
        <v>9</v>
      </c>
      <c r="O30" s="60">
        <f>IF('Matches Men'!D39="","",'Matches Men'!D39)</f>
        <v>5</v>
      </c>
      <c r="P30" s="64">
        <f t="shared" si="16"/>
        <v>2</v>
      </c>
    </row>
    <row r="31" spans="1:16" ht="16.5" thickBot="1">
      <c r="A31" s="59">
        <v>8</v>
      </c>
      <c r="B31" s="63">
        <f>IF('Matches Men'!E46="","",'Matches Men'!E46)</f>
        <v>6</v>
      </c>
      <c r="C31" s="63">
        <f>IF('Matches Men'!D46="","",'Matches Men'!D46)</f>
        <v>2</v>
      </c>
      <c r="D31" s="64">
        <f t="shared" si="12"/>
        <v>2</v>
      </c>
      <c r="E31" s="63">
        <f>IF('Matches Men'!D48="","",'Matches Men'!D48)</f>
        <v>4</v>
      </c>
      <c r="F31" s="60">
        <f>IF('Matches Men'!E48="","",'Matches Men'!E48)</f>
        <v>2</v>
      </c>
      <c r="G31" s="64">
        <f t="shared" si="13"/>
        <v>2</v>
      </c>
      <c r="H31" s="63">
        <f>IF('Matches Men'!D46="","",'Matches Men'!D46)</f>
        <v>2</v>
      </c>
      <c r="I31" s="60">
        <f>IF('Matches Men'!E46="","",'Matches Men'!E46)</f>
        <v>6</v>
      </c>
      <c r="J31" s="64">
        <f t="shared" si="14"/>
        <v>0</v>
      </c>
      <c r="K31" s="63">
        <f>IF('Matches Men'!D47="","",'Matches Men'!D47)</f>
        <v>5</v>
      </c>
      <c r="L31" s="60">
        <f>IF('Matches Men'!E47="","",'Matches Men'!E47)</f>
        <v>0</v>
      </c>
      <c r="M31" s="64">
        <f t="shared" si="15"/>
        <v>2</v>
      </c>
      <c r="N31" s="63">
        <f>IF('Matches Men'!D44="","",'Matches Men'!D44)</f>
        <v>3</v>
      </c>
      <c r="O31" s="60">
        <f>IF('Matches Men'!E44="","",'Matches Men'!E44)</f>
        <v>3</v>
      </c>
      <c r="P31" s="64">
        <f t="shared" si="16"/>
        <v>1</v>
      </c>
    </row>
    <row r="32" spans="1:16" ht="16.5" thickBot="1">
      <c r="A32" s="59">
        <v>9</v>
      </c>
      <c r="B32" s="63">
        <f>IF('Matches Men'!E49="","",'Matches Men'!E49)</f>
        <v>3</v>
      </c>
      <c r="C32" s="63">
        <f>IF('Matches Men'!D49="","",'Matches Men'!D49)</f>
        <v>4</v>
      </c>
      <c r="D32" s="64">
        <f t="shared" si="12"/>
        <v>0</v>
      </c>
      <c r="E32" s="63">
        <f>IF('Matches Men'!E53="","",'Matches Men'!E53)</f>
        <v>5</v>
      </c>
      <c r="F32" s="60">
        <f>IF('Matches Men'!D53="","",'Matches Men'!D53)</f>
        <v>2</v>
      </c>
      <c r="G32" s="64">
        <f t="shared" si="13"/>
        <v>2</v>
      </c>
      <c r="H32" s="63">
        <f>IF('Matches Men'!E51="","",'Matches Men'!E51)</f>
        <v>2</v>
      </c>
      <c r="I32" s="60">
        <f>IF('Matches Men'!D51="","",'Matches Men'!D51)</f>
        <v>5</v>
      </c>
      <c r="J32" s="64">
        <f t="shared" si="14"/>
        <v>0</v>
      </c>
      <c r="K32" s="63">
        <f>IF('Matches Men'!D49="","",'Matches Men'!D49)</f>
        <v>4</v>
      </c>
      <c r="L32" s="60">
        <f>IF('Matches Men'!E49="","",'Matches Men'!E49)</f>
        <v>3</v>
      </c>
      <c r="M32" s="64">
        <f t="shared" si="15"/>
        <v>2</v>
      </c>
      <c r="N32" s="63">
        <f>IF('Matches Men'!E50="","",'Matches Men'!E50)</f>
        <v>1</v>
      </c>
      <c r="O32" s="60">
        <f>IF('Matches Men'!D50="","",'Matches Men'!D50)</f>
        <v>3</v>
      </c>
      <c r="P32" s="64">
        <f t="shared" si="16"/>
        <v>0</v>
      </c>
    </row>
    <row r="33" spans="2:16" ht="15.75" customHeight="1" thickBot="1">
      <c r="B33" s="65"/>
      <c r="C33" s="57"/>
      <c r="D33" s="66"/>
      <c r="E33" s="65"/>
      <c r="F33" s="57"/>
      <c r="G33" s="66"/>
      <c r="H33" s="65"/>
      <c r="I33" s="57"/>
      <c r="J33" s="66"/>
      <c r="K33" s="65"/>
      <c r="L33" s="57"/>
      <c r="M33" s="66"/>
      <c r="N33" s="65"/>
      <c r="O33" s="57"/>
      <c r="P33" s="66"/>
    </row>
    <row r="34" spans="2:16" ht="16.5" thickBot="1">
      <c r="B34" s="61" t="s">
        <v>2</v>
      </c>
      <c r="C34" s="16" t="s">
        <v>3</v>
      </c>
      <c r="D34" s="62" t="s">
        <v>4</v>
      </c>
      <c r="E34" s="61" t="s">
        <v>2</v>
      </c>
      <c r="F34" s="16" t="s">
        <v>3</v>
      </c>
      <c r="G34" s="62" t="s">
        <v>4</v>
      </c>
      <c r="H34" s="61" t="s">
        <v>2</v>
      </c>
      <c r="I34" s="16" t="s">
        <v>3</v>
      </c>
      <c r="J34" s="62" t="s">
        <v>4</v>
      </c>
      <c r="K34" s="61" t="s">
        <v>2</v>
      </c>
      <c r="L34" s="16" t="s">
        <v>3</v>
      </c>
      <c r="M34" s="62" t="s">
        <v>4</v>
      </c>
      <c r="N34" s="61" t="s">
        <v>2</v>
      </c>
      <c r="O34" s="16" t="s">
        <v>3</v>
      </c>
      <c r="P34" s="62" t="s">
        <v>4</v>
      </c>
    </row>
    <row r="35" spans="2:16" ht="16.5" thickBot="1">
      <c r="B35" s="67">
        <f aca="true" t="shared" si="17" ref="B35:P35">IF(B23="","",SUM(B24:B32))</f>
        <v>34</v>
      </c>
      <c r="C35" s="17">
        <f t="shared" si="17"/>
        <v>17</v>
      </c>
      <c r="D35" s="68">
        <f t="shared" si="17"/>
        <v>14</v>
      </c>
      <c r="E35" s="67">
        <f t="shared" si="17"/>
        <v>33</v>
      </c>
      <c r="F35" s="17">
        <f t="shared" si="17"/>
        <v>16</v>
      </c>
      <c r="G35" s="68">
        <f t="shared" si="17"/>
        <v>13</v>
      </c>
      <c r="H35" s="67">
        <f t="shared" si="17"/>
        <v>20</v>
      </c>
      <c r="I35" s="17">
        <f t="shared" si="17"/>
        <v>35</v>
      </c>
      <c r="J35" s="68">
        <f t="shared" si="17"/>
        <v>6</v>
      </c>
      <c r="K35" s="67">
        <f t="shared" si="17"/>
        <v>37</v>
      </c>
      <c r="L35" s="17">
        <f t="shared" si="17"/>
        <v>14</v>
      </c>
      <c r="M35" s="68">
        <f t="shared" si="17"/>
        <v>16</v>
      </c>
      <c r="N35" s="67">
        <f t="shared" si="17"/>
        <v>28</v>
      </c>
      <c r="O35" s="17">
        <f t="shared" si="17"/>
        <v>29</v>
      </c>
      <c r="P35" s="68">
        <f t="shared" si="17"/>
        <v>8</v>
      </c>
    </row>
    <row r="36" spans="2:16" ht="16.5" thickBot="1">
      <c r="B36" s="67">
        <f>IF(B35="","",B35-C35)</f>
        <v>17</v>
      </c>
      <c r="C36" s="147">
        <f>IF(C35="","",B35/C35)</f>
        <v>2</v>
      </c>
      <c r="D36" s="68"/>
      <c r="E36" s="67">
        <f>IF(E35="","",E35-F35)</f>
        <v>17</v>
      </c>
      <c r="F36" s="147">
        <f>IF(F35="","",E35/F35)</f>
        <v>2.0625</v>
      </c>
      <c r="G36" s="68"/>
      <c r="H36" s="67">
        <f>IF(H35="","",H35-I35)</f>
        <v>-15</v>
      </c>
      <c r="I36" s="147">
        <f>IF(I35="","",H35/I35)</f>
        <v>0.5714285714285714</v>
      </c>
      <c r="J36" s="68"/>
      <c r="K36" s="67">
        <f>IF(K35="","",K35-L35)</f>
        <v>23</v>
      </c>
      <c r="L36" s="147">
        <f>IF(L35="","",K35/L35)</f>
        <v>2.642857142857143</v>
      </c>
      <c r="M36" s="68"/>
      <c r="N36" s="67">
        <f>IF(N35="","",N35-O35)</f>
        <v>-1</v>
      </c>
      <c r="O36" s="147">
        <f>IF(O35="","",N35/O35)</f>
        <v>0.9655172413793104</v>
      </c>
      <c r="P36" s="68"/>
    </row>
    <row r="37" spans="2:16" ht="16.5" thickBot="1">
      <c r="B37" s="69" t="s">
        <v>5</v>
      </c>
      <c r="C37" s="70" t="s">
        <v>6</v>
      </c>
      <c r="D37" s="71" t="s">
        <v>7</v>
      </c>
      <c r="E37" s="69" t="s">
        <v>5</v>
      </c>
      <c r="F37" s="70" t="s">
        <v>6</v>
      </c>
      <c r="G37" s="71" t="s">
        <v>7</v>
      </c>
      <c r="H37" s="69" t="s">
        <v>5</v>
      </c>
      <c r="I37" s="70" t="s">
        <v>6</v>
      </c>
      <c r="J37" s="71" t="s">
        <v>7</v>
      </c>
      <c r="K37" s="69" t="s">
        <v>5</v>
      </c>
      <c r="L37" s="70" t="s">
        <v>6</v>
      </c>
      <c r="M37" s="71" t="s">
        <v>7</v>
      </c>
      <c r="N37" s="69" t="s">
        <v>5</v>
      </c>
      <c r="O37" s="70" t="s">
        <v>6</v>
      </c>
      <c r="P37" s="71" t="s">
        <v>7</v>
      </c>
    </row>
    <row r="38" ht="16.5" thickTop="1"/>
    <row r="39" ht="21.75" customHeight="1"/>
    <row r="40" ht="21" customHeight="1"/>
    <row r="41" ht="21" customHeight="1"/>
    <row r="43" ht="30" customHeight="1"/>
  </sheetData>
  <sheetProtection/>
  <mergeCells count="21">
    <mergeCell ref="R1:AG1"/>
    <mergeCell ref="R2:AG2"/>
    <mergeCell ref="A2:P2"/>
    <mergeCell ref="B22:D22"/>
    <mergeCell ref="A1:P1"/>
    <mergeCell ref="B5:D5"/>
    <mergeCell ref="E5:G5"/>
    <mergeCell ref="H5:J5"/>
    <mergeCell ref="A3:P3"/>
    <mergeCell ref="R3:AG3"/>
    <mergeCell ref="E22:G22"/>
    <mergeCell ref="Y5:AA5"/>
    <mergeCell ref="N5:P5"/>
    <mergeCell ref="H22:J22"/>
    <mergeCell ref="AB5:AD5"/>
    <mergeCell ref="K22:M22"/>
    <mergeCell ref="N22:P22"/>
    <mergeCell ref="AE5:AG5"/>
    <mergeCell ref="S5:U5"/>
    <mergeCell ref="V5:X5"/>
    <mergeCell ref="K5:M5"/>
  </mergeCells>
  <printOptions/>
  <pageMargins left="0.33" right="0.11811023622047245" top="0.52" bottom="0.984251968503937" header="0.5118110236220472" footer="0.5118110236220472"/>
  <pageSetup horizontalDpi="300" verticalDpi="300" orientation="portrait" paperSize="9" r:id="rId2"/>
  <ignoredErrors>
    <ignoredError sqref="D29 G2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1">
      <selection activeCell="A77" sqref="A77:J77"/>
    </sheetView>
  </sheetViews>
  <sheetFormatPr defaultColWidth="11.421875" defaultRowHeight="12.75"/>
  <cols>
    <col min="1" max="1" width="21.7109375" style="0" customWidth="1"/>
    <col min="2" max="20" width="6.421875" style="0" customWidth="1"/>
  </cols>
  <sheetData>
    <row r="1" spans="1:11" ht="21" customHeight="1">
      <c r="A1" s="244" t="str">
        <f>+'Matches Men'!A1:G1</f>
        <v>4° International Torballtournament</v>
      </c>
      <c r="B1" s="245"/>
      <c r="C1" s="245"/>
      <c r="D1" s="245"/>
      <c r="E1" s="245"/>
      <c r="F1" s="245"/>
      <c r="G1" s="245"/>
      <c r="H1" s="246"/>
      <c r="I1" s="85"/>
      <c r="J1" s="85"/>
      <c r="K1" s="85"/>
    </row>
    <row r="2" spans="1:11" ht="21" customHeight="1">
      <c r="A2" s="247" t="str">
        <f>+'Matches Men'!A2:G2</f>
        <v>ViGe Waasland - 7 June 2014</v>
      </c>
      <c r="B2" s="248"/>
      <c r="C2" s="248"/>
      <c r="D2" s="248"/>
      <c r="E2" s="248"/>
      <c r="F2" s="248"/>
      <c r="G2" s="248"/>
      <c r="H2" s="249"/>
      <c r="I2" s="85"/>
      <c r="J2" s="85"/>
      <c r="K2" s="85"/>
    </row>
    <row r="3" spans="1:11" ht="21" customHeight="1" thickBot="1">
      <c r="A3" s="250" t="str">
        <f>+'Matches Men'!A3:G3</f>
        <v>Men</v>
      </c>
      <c r="B3" s="251"/>
      <c r="C3" s="251"/>
      <c r="D3" s="251"/>
      <c r="E3" s="251"/>
      <c r="F3" s="251"/>
      <c r="G3" s="251"/>
      <c r="H3" s="252"/>
      <c r="I3" s="86"/>
      <c r="J3" s="86"/>
      <c r="K3" s="86"/>
    </row>
    <row r="4" spans="1:11" ht="12" customHeight="1" thickBot="1">
      <c r="A4" s="87"/>
      <c r="B4" s="88"/>
      <c r="C4" s="88"/>
      <c r="D4" s="88"/>
      <c r="E4" s="88"/>
      <c r="F4" s="88"/>
      <c r="G4" s="88"/>
      <c r="H4" s="89"/>
      <c r="I4" s="86"/>
      <c r="J4" s="86"/>
      <c r="K4" s="86"/>
    </row>
    <row r="5" spans="1:12" s="21" customFormat="1" ht="15.75" customHeight="1">
      <c r="A5" s="92" t="str">
        <f>+'Matches Men'!$C$7</f>
        <v>BERLIN</v>
      </c>
      <c r="B5" s="90">
        <f>IF(ISBLANK('Matches Men'!D7),"",'Matches Men'!D7)</f>
        <v>1</v>
      </c>
      <c r="C5" s="50" t="s">
        <v>3</v>
      </c>
      <c r="D5" s="50">
        <f>IF(ISBLANK('Matches Men'!E7),"",'Matches Men'!E7)</f>
        <v>4</v>
      </c>
      <c r="E5" s="259" t="str">
        <f>+'Matches Men'!$F$7</f>
        <v>GLARUS</v>
      </c>
      <c r="F5" s="260"/>
      <c r="G5" s="260"/>
      <c r="H5" s="261"/>
      <c r="I5" s="30"/>
      <c r="J5" s="30"/>
      <c r="K5" s="30"/>
      <c r="L5" s="156"/>
    </row>
    <row r="6" spans="1:12" s="21" customFormat="1" ht="15.75" customHeight="1">
      <c r="A6" s="93" t="str">
        <f>+'Matches Men'!$C$8</f>
        <v>GRAZ</v>
      </c>
      <c r="B6" s="45">
        <f>IF(ISBLANK('Matches Men'!D8),"",'Matches Men'!D8)</f>
        <v>0</v>
      </c>
      <c r="C6" s="44" t="s">
        <v>3</v>
      </c>
      <c r="D6" s="46">
        <f>IF(ISBLANK('Matches Men'!E8),"",'Matches Men'!E8)</f>
        <v>1</v>
      </c>
      <c r="E6" s="256" t="str">
        <f>+'Matches Men'!$F$8</f>
        <v>TERAMO</v>
      </c>
      <c r="F6" s="257"/>
      <c r="G6" s="257"/>
      <c r="H6" s="258"/>
      <c r="L6" s="156"/>
    </row>
    <row r="7" spans="1:12" s="21" customFormat="1" ht="15.75" customHeight="1">
      <c r="A7" s="93" t="str">
        <f>+'Matches Men'!$C$9</f>
        <v>WAASLAND I</v>
      </c>
      <c r="B7" s="43">
        <f>IF(ISBLANK('Matches Men'!D9),"",'Matches Men'!D9)</f>
        <v>3</v>
      </c>
      <c r="C7" s="44" t="s">
        <v>3</v>
      </c>
      <c r="D7" s="44">
        <f>IF(ISBLANK('Matches Men'!E9),"",'Matches Men'!E9)</f>
        <v>0</v>
      </c>
      <c r="E7" s="256" t="str">
        <f>+'Matches Men'!$F$9</f>
        <v>WAASLAND II</v>
      </c>
      <c r="F7" s="257"/>
      <c r="G7" s="257"/>
      <c r="H7" s="258"/>
      <c r="L7" s="156"/>
    </row>
    <row r="8" spans="1:12" s="21" customFormat="1" ht="15.75" customHeight="1">
      <c r="A8" s="93" t="str">
        <f>+'Matches Men'!$C$10</f>
        <v>MAGDEBURG</v>
      </c>
      <c r="B8" s="45">
        <f>IF(ISBLANK('Matches Men'!D10),"",'Matches Men'!D10)</f>
        <v>5</v>
      </c>
      <c r="C8" s="44" t="s">
        <v>3</v>
      </c>
      <c r="D8" s="46">
        <f>IF(ISBLANK('Matches Men'!E10),"",'Matches Men'!E10)</f>
        <v>4</v>
      </c>
      <c r="E8" s="256" t="str">
        <f>+'Matches Men'!$F$10</f>
        <v>DORTMUND</v>
      </c>
      <c r="F8" s="257"/>
      <c r="G8" s="257"/>
      <c r="H8" s="258"/>
      <c r="L8" s="157"/>
    </row>
    <row r="9" spans="1:12" s="21" customFormat="1" ht="15.75" customHeight="1">
      <c r="A9" s="93" t="str">
        <f>+'Matches Men'!$C$11</f>
        <v>BRUXELLES</v>
      </c>
      <c r="B9" s="43">
        <f>IF(ISBLANK('Matches Men'!D11),"",'Matches Men'!D11)</f>
        <v>4</v>
      </c>
      <c r="C9" s="44" t="s">
        <v>3</v>
      </c>
      <c r="D9" s="46">
        <f>IF(ISBLANK('Matches Men'!E11),"",'Matches Men'!E11)</f>
        <v>2</v>
      </c>
      <c r="E9" s="256" t="str">
        <f>+'Matches Men'!$F$11</f>
        <v>GRAZ</v>
      </c>
      <c r="F9" s="257"/>
      <c r="G9" s="257"/>
      <c r="H9" s="258"/>
      <c r="I9"/>
      <c r="L9" s="157"/>
    </row>
    <row r="10" spans="1:12" s="21" customFormat="1" ht="15.75" customHeight="1">
      <c r="A10" s="94" t="str">
        <f>+'Matches Men'!$C$12</f>
        <v>GLARUS</v>
      </c>
      <c r="B10" s="45">
        <f>IF(ISBLANK('Matches Men'!D12),"",'Matches Men'!D12)</f>
        <v>0</v>
      </c>
      <c r="C10" s="44" t="s">
        <v>3</v>
      </c>
      <c r="D10" s="46">
        <f>IF(ISBLANK('Matches Men'!E12),"",'Matches Men'!E12)</f>
        <v>4</v>
      </c>
      <c r="E10" s="256" t="str">
        <f>+'Matches Men'!$F$12</f>
        <v>NICE</v>
      </c>
      <c r="F10" s="257"/>
      <c r="G10" s="257"/>
      <c r="H10" s="258"/>
      <c r="L10" s="157"/>
    </row>
    <row r="11" spans="1:12" s="21" customFormat="1" ht="15.75" customHeight="1">
      <c r="A11" s="93" t="str">
        <f>+'Matches Men'!$C$13</f>
        <v>WAASLAND II</v>
      </c>
      <c r="B11" s="43">
        <f>IF(ISBLANK('Matches Men'!D13),"",'Matches Men'!D13)</f>
        <v>1</v>
      </c>
      <c r="C11" s="44" t="s">
        <v>3</v>
      </c>
      <c r="D11" s="46">
        <f>IF(ISBLANK('Matches Men'!E13),"",'Matches Men'!E13)</f>
        <v>2</v>
      </c>
      <c r="E11" s="256" t="str">
        <f>+'Matches Men'!$F$13</f>
        <v>BERLIN</v>
      </c>
      <c r="F11" s="257"/>
      <c r="G11" s="257"/>
      <c r="H11" s="258"/>
      <c r="L11" s="157"/>
    </row>
    <row r="12" spans="1:12" s="21" customFormat="1" ht="15.75" customHeight="1">
      <c r="A12" s="93" t="str">
        <f>+'Matches Men'!$C$14</f>
        <v>DORTMUND</v>
      </c>
      <c r="B12" s="45">
        <f>IF(ISBLANK('Matches Men'!D14),"",'Matches Men'!D14)</f>
        <v>3</v>
      </c>
      <c r="C12" s="44" t="s">
        <v>3</v>
      </c>
      <c r="D12" s="46">
        <f>IF(ISBLANK('Matches Men'!E14),"",'Matches Men'!E14)</f>
        <v>2</v>
      </c>
      <c r="E12" s="256" t="str">
        <f>+'Matches Men'!$F$14</f>
        <v>WAASLAND I</v>
      </c>
      <c r="F12" s="257"/>
      <c r="G12" s="257"/>
      <c r="H12" s="258"/>
      <c r="L12" s="157"/>
    </row>
    <row r="13" spans="1:8" s="21" customFormat="1" ht="15.75" customHeight="1">
      <c r="A13" s="93" t="str">
        <f>+'Matches Men'!$C$15</f>
        <v>TERAMO</v>
      </c>
      <c r="B13" s="43">
        <f>IF(ISBLANK('Matches Men'!D15),"",'Matches Men'!D15)</f>
        <v>5</v>
      </c>
      <c r="C13" s="44" t="s">
        <v>3</v>
      </c>
      <c r="D13" s="46">
        <f>IF(ISBLANK('Matches Men'!E15),"",'Matches Men'!E15)</f>
        <v>3</v>
      </c>
      <c r="E13" s="256" t="str">
        <f>+'Matches Men'!$F$15</f>
        <v>GLARUS</v>
      </c>
      <c r="F13" s="257"/>
      <c r="G13" s="257"/>
      <c r="H13" s="258"/>
    </row>
    <row r="14" spans="1:8" s="21" customFormat="1" ht="15.75" customHeight="1">
      <c r="A14" s="93" t="str">
        <f>+'Matches Men'!$C$16</f>
        <v>NICE</v>
      </c>
      <c r="B14" s="45">
        <f>IF(ISBLANK('Matches Men'!D16),"",'Matches Men'!D16)</f>
        <v>3</v>
      </c>
      <c r="C14" s="44" t="s">
        <v>3</v>
      </c>
      <c r="D14" s="46">
        <f>IF(ISBLANK('Matches Men'!E16),"",'Matches Men'!E16)</f>
        <v>0</v>
      </c>
      <c r="E14" s="256" t="str">
        <f>+'Matches Men'!$F$16</f>
        <v>BRUXELLES</v>
      </c>
      <c r="F14" s="257"/>
      <c r="G14" s="257"/>
      <c r="H14" s="258"/>
    </row>
    <row r="15" spans="1:8" s="21" customFormat="1" ht="15.75" customHeight="1">
      <c r="A15" s="94" t="str">
        <f>+'Matches Men'!$C$17</f>
        <v>GRAZ</v>
      </c>
      <c r="B15" s="43">
        <f>IF(ISBLANK('Matches Men'!D17),"",'Matches Men'!D17)</f>
        <v>2</v>
      </c>
      <c r="C15" s="44" t="s">
        <v>3</v>
      </c>
      <c r="D15" s="46">
        <f>IF(ISBLANK('Matches Men'!E17),"",'Matches Men'!E17)</f>
        <v>2</v>
      </c>
      <c r="E15" s="256" t="str">
        <f>+'Matches Men'!$F$17</f>
        <v>DORTMUND</v>
      </c>
      <c r="F15" s="257"/>
      <c r="G15" s="257"/>
      <c r="H15" s="258"/>
    </row>
    <row r="16" spans="1:8" s="21" customFormat="1" ht="15.75" customHeight="1">
      <c r="A16" s="93" t="str">
        <f>+'Matches Men'!$C$18</f>
        <v>MAGDEBURG</v>
      </c>
      <c r="B16" s="45">
        <f>IF(ISBLANK('Matches Men'!D18),"",'Matches Men'!D18)</f>
        <v>4</v>
      </c>
      <c r="C16" s="44" t="s">
        <v>3</v>
      </c>
      <c r="D16" s="46">
        <f>IF(ISBLANK('Matches Men'!E18),"",'Matches Men'!E18)</f>
        <v>1</v>
      </c>
      <c r="E16" s="256" t="str">
        <f>+'Matches Men'!$F$18</f>
        <v>WAASLAND II</v>
      </c>
      <c r="F16" s="257"/>
      <c r="G16" s="257"/>
      <c r="H16" s="258"/>
    </row>
    <row r="17" spans="1:8" s="21" customFormat="1" ht="15.75" customHeight="1">
      <c r="A17" s="93" t="str">
        <f>+'Matches Men'!$C$19</f>
        <v>WAASLAND I</v>
      </c>
      <c r="B17" s="43">
        <f>IF(ISBLANK('Matches Men'!D19),"",'Matches Men'!D19)</f>
        <v>3</v>
      </c>
      <c r="C17" s="44" t="s">
        <v>3</v>
      </c>
      <c r="D17" s="46">
        <f>IF(ISBLANK('Matches Men'!E19),"",'Matches Men'!E19)</f>
        <v>2</v>
      </c>
      <c r="E17" s="256" t="str">
        <f>+'Matches Men'!$F$19</f>
        <v>NICE</v>
      </c>
      <c r="F17" s="257"/>
      <c r="G17" s="257"/>
      <c r="H17" s="258"/>
    </row>
    <row r="18" spans="1:8" s="21" customFormat="1" ht="15.75" customHeight="1">
      <c r="A18" s="93" t="str">
        <f>+'Matches Men'!$C$20</f>
        <v>BERLIN</v>
      </c>
      <c r="B18" s="45">
        <f>IF(ISBLANK('Matches Men'!D20),"",'Matches Men'!D20)</f>
        <v>2</v>
      </c>
      <c r="C18" s="44" t="s">
        <v>3</v>
      </c>
      <c r="D18" s="46">
        <f>IF(ISBLANK('Matches Men'!E20),"",'Matches Men'!E20)</f>
        <v>3</v>
      </c>
      <c r="E18" s="256" t="str">
        <f>+'Matches Men'!$F$20</f>
        <v>BRUXELLES</v>
      </c>
      <c r="F18" s="257"/>
      <c r="G18" s="257"/>
      <c r="H18" s="258"/>
    </row>
    <row r="19" spans="1:8" s="21" customFormat="1" ht="15.75" customHeight="1">
      <c r="A19" s="93" t="str">
        <f>+'Matches Men'!$C$21</f>
        <v>MAGDEBURG</v>
      </c>
      <c r="B19" s="43">
        <f>IF(ISBLANK('Matches Men'!D21),"",'Matches Men'!D21)</f>
        <v>1</v>
      </c>
      <c r="C19" s="44" t="s">
        <v>3</v>
      </c>
      <c r="D19" s="47">
        <f>IF(ISBLANK('Matches Men'!E21),"",'Matches Men'!E21)</f>
        <v>0</v>
      </c>
      <c r="E19" s="256" t="str">
        <f>+'Matches Men'!$F$21</f>
        <v>GRAZ</v>
      </c>
      <c r="F19" s="257"/>
      <c r="G19" s="257"/>
      <c r="H19" s="258"/>
    </row>
    <row r="20" spans="1:8" s="21" customFormat="1" ht="15.75" customHeight="1">
      <c r="A20" s="94" t="str">
        <f>+'Matches Men'!$C$22</f>
        <v>WAASLAND II</v>
      </c>
      <c r="B20" s="45">
        <f>IF(ISBLANK('Matches Men'!D22),"",'Matches Men'!D22)</f>
        <v>3</v>
      </c>
      <c r="C20" s="44" t="s">
        <v>3</v>
      </c>
      <c r="D20" s="46">
        <f>IF(ISBLANK('Matches Men'!E22),"",'Matches Men'!E22)</f>
        <v>2</v>
      </c>
      <c r="E20" s="256" t="str">
        <f>+'Matches Men'!$F$22</f>
        <v>TERAMO</v>
      </c>
      <c r="F20" s="257"/>
      <c r="G20" s="257"/>
      <c r="H20" s="258"/>
    </row>
    <row r="21" spans="1:8" s="21" customFormat="1" ht="15.75" customHeight="1">
      <c r="A21" s="93" t="str">
        <f>+'Matches Men'!$C$23</f>
        <v>DORTMUND</v>
      </c>
      <c r="B21" s="43">
        <f>IF(ISBLANK('Matches Men'!D23),"",'Matches Men'!D23)</f>
        <v>4</v>
      </c>
      <c r="C21" s="44" t="s">
        <v>3</v>
      </c>
      <c r="D21" s="46">
        <f>IF(ISBLANK('Matches Men'!E23),"",'Matches Men'!E23)</f>
        <v>6</v>
      </c>
      <c r="E21" s="256" t="str">
        <f>+'Matches Men'!$F$23</f>
        <v>BERLIN</v>
      </c>
      <c r="F21" s="257"/>
      <c r="G21" s="257"/>
      <c r="H21" s="258"/>
    </row>
    <row r="22" spans="1:8" s="21" customFormat="1" ht="15.75" customHeight="1">
      <c r="A22" s="93" t="str">
        <f>+'Matches Men'!$C$24</f>
        <v>GLARUS</v>
      </c>
      <c r="B22" s="45">
        <f>IF(ISBLANK('Matches Men'!D24),"",'Matches Men'!D24)</f>
        <v>3</v>
      </c>
      <c r="C22" s="44" t="s">
        <v>3</v>
      </c>
      <c r="D22" s="46">
        <f>IF(ISBLANK('Matches Men'!E24),"",'Matches Men'!E24)</f>
        <v>9</v>
      </c>
      <c r="E22" s="256" t="str">
        <f>+'Matches Men'!$F$24</f>
        <v>WAASLAND I</v>
      </c>
      <c r="F22" s="257"/>
      <c r="G22" s="257"/>
      <c r="H22" s="258"/>
    </row>
    <row r="23" spans="1:8" s="21" customFormat="1" ht="15.75" customHeight="1">
      <c r="A23" s="93" t="str">
        <f>+'Matches Men'!$C$25</f>
        <v>MAGDEBURG</v>
      </c>
      <c r="B23" s="43">
        <f>IF(ISBLANK('Matches Men'!D25),"",'Matches Men'!D25)</f>
        <v>3</v>
      </c>
      <c r="C23" s="44" t="s">
        <v>3</v>
      </c>
      <c r="D23" s="46">
        <f>IF(ISBLANK('Matches Men'!E25),"",'Matches Men'!E25)</f>
        <v>3</v>
      </c>
      <c r="E23" s="256" t="str">
        <f>+'Matches Men'!$F$25</f>
        <v>BRUXELLES</v>
      </c>
      <c r="F23" s="257"/>
      <c r="G23" s="257"/>
      <c r="H23" s="258"/>
    </row>
    <row r="24" spans="1:8" s="21" customFormat="1" ht="15.75" customHeight="1">
      <c r="A24" s="93" t="str">
        <f>+'Matches Men'!$C$26</f>
        <v>TERAMO</v>
      </c>
      <c r="B24" s="45">
        <f>IF(ISBLANK('Matches Men'!D26),"",'Matches Men'!D26)</f>
        <v>2</v>
      </c>
      <c r="C24" s="44" t="s">
        <v>3</v>
      </c>
      <c r="D24" s="46">
        <f>IF(ISBLANK('Matches Men'!E26),"",'Matches Men'!E26)</f>
        <v>7</v>
      </c>
      <c r="E24" s="256" t="str">
        <f>+'Matches Men'!$F$26</f>
        <v>NICE</v>
      </c>
      <c r="F24" s="257"/>
      <c r="G24" s="257"/>
      <c r="H24" s="258"/>
    </row>
    <row r="25" spans="1:8" s="21" customFormat="1" ht="15.75" customHeight="1">
      <c r="A25" s="94" t="str">
        <f>+'Matches Men'!$C$27</f>
        <v>GRAZ</v>
      </c>
      <c r="B25" s="43">
        <f>IF(ISBLANK('Matches Men'!D27),"",'Matches Men'!D27)</f>
        <v>5</v>
      </c>
      <c r="C25" s="44" t="s">
        <v>3</v>
      </c>
      <c r="D25" s="44">
        <f>IF(ISBLANK('Matches Men'!E27),"",'Matches Men'!E27)</f>
        <v>0</v>
      </c>
      <c r="E25" s="256" t="str">
        <f>+'Matches Men'!$F$27</f>
        <v>GLARUS</v>
      </c>
      <c r="F25" s="257"/>
      <c r="G25" s="257"/>
      <c r="H25" s="258"/>
    </row>
    <row r="26" spans="1:8" s="21" customFormat="1" ht="15.75" customHeight="1">
      <c r="A26" s="93" t="str">
        <f>+'Matches Men'!$C$28</f>
        <v>DORTMUND</v>
      </c>
      <c r="B26" s="45">
        <f>IF(ISBLANK('Matches Men'!D28),"",'Matches Men'!D28)</f>
        <v>6</v>
      </c>
      <c r="C26" s="44" t="s">
        <v>3</v>
      </c>
      <c r="D26" s="46">
        <f>IF(ISBLANK('Matches Men'!E28),"",'Matches Men'!E28)</f>
        <v>6</v>
      </c>
      <c r="E26" s="256" t="str">
        <f>+'Matches Men'!$F$28</f>
        <v>WAASLAND II</v>
      </c>
      <c r="F26" s="257"/>
      <c r="G26" s="257"/>
      <c r="H26" s="258"/>
    </row>
    <row r="27" spans="1:8" s="21" customFormat="1" ht="15.75" customHeight="1">
      <c r="A27" s="93" t="str">
        <f>+'Matches Men'!$C$29</f>
        <v>BRUXELLES</v>
      </c>
      <c r="B27" s="43">
        <f>IF(ISBLANK('Matches Men'!D29),"",'Matches Men'!D29)</f>
        <v>1</v>
      </c>
      <c r="C27" s="44" t="s">
        <v>3</v>
      </c>
      <c r="D27" s="46">
        <f>IF(ISBLANK('Matches Men'!E29),"",'Matches Men'!E29)</f>
        <v>3</v>
      </c>
      <c r="E27" s="256" t="str">
        <f>+'Matches Men'!$F$29</f>
        <v>TERAMO</v>
      </c>
      <c r="F27" s="257"/>
      <c r="G27" s="257"/>
      <c r="H27" s="258"/>
    </row>
    <row r="28" spans="1:8" s="21" customFormat="1" ht="15.75" customHeight="1">
      <c r="A28" s="93" t="str">
        <f>+'Matches Men'!$C$30</f>
        <v>WAASLAND I</v>
      </c>
      <c r="B28" s="45">
        <f>IF(ISBLANK('Matches Men'!D30),"",'Matches Men'!D30)</f>
        <v>3</v>
      </c>
      <c r="C28" s="44" t="s">
        <v>3</v>
      </c>
      <c r="D28" s="46">
        <f>IF(ISBLANK('Matches Men'!E30),"",'Matches Men'!E30)</f>
        <v>0</v>
      </c>
      <c r="E28" s="256" t="str">
        <f>+'Matches Men'!$F$30</f>
        <v>BERLIN</v>
      </c>
      <c r="F28" s="257"/>
      <c r="G28" s="257"/>
      <c r="H28" s="258"/>
    </row>
    <row r="29" spans="1:8" s="21" customFormat="1" ht="15.75" customHeight="1">
      <c r="A29" s="93" t="str">
        <f>+'Matches Men'!$C$33</f>
        <v>WAASLAND II</v>
      </c>
      <c r="B29" s="45">
        <f>IF(ISBLANK('Matches Men'!D33),"",'Matches Men'!D33)</f>
        <v>4</v>
      </c>
      <c r="C29" s="44" t="s">
        <v>3</v>
      </c>
      <c r="D29" s="46">
        <f>IF(ISBLANK('Matches Men'!E33),"",'Matches Men'!E33)</f>
        <v>1</v>
      </c>
      <c r="E29" s="256" t="str">
        <f>+'Matches Men'!$F$33</f>
        <v>NICE</v>
      </c>
      <c r="F29" s="257"/>
      <c r="G29" s="257"/>
      <c r="H29" s="258"/>
    </row>
    <row r="30" spans="1:8" s="21" customFormat="1" ht="15.75" customHeight="1">
      <c r="A30" s="93" t="str">
        <f>+'Matches Men'!$C$34</f>
        <v>MAGDEBURG</v>
      </c>
      <c r="B30" s="45">
        <f>IF(ISBLANK('Matches Men'!D34),"",'Matches Men'!D34)</f>
        <v>6</v>
      </c>
      <c r="C30" s="44" t="s">
        <v>3</v>
      </c>
      <c r="D30" s="46">
        <f>IF(ISBLANK('Matches Men'!E34),"",'Matches Men'!E34)</f>
        <v>1</v>
      </c>
      <c r="E30" s="256" t="str">
        <f>+'Matches Men'!$F$34</f>
        <v>GLARUS</v>
      </c>
      <c r="F30" s="257"/>
      <c r="G30" s="257"/>
      <c r="H30" s="258"/>
    </row>
    <row r="31" spans="1:8" s="21" customFormat="1" ht="15.75" customHeight="1">
      <c r="A31" s="93" t="str">
        <f>+'Matches Men'!$C$35</f>
        <v>TERAMO</v>
      </c>
      <c r="B31" s="45">
        <f>IF(ISBLANK('Matches Men'!D35),"",'Matches Men'!D35)</f>
        <v>1</v>
      </c>
      <c r="C31" s="44" t="s">
        <v>3</v>
      </c>
      <c r="D31" s="46">
        <f>IF(ISBLANK('Matches Men'!E35),"",'Matches Men'!E35)</f>
        <v>4</v>
      </c>
      <c r="E31" s="256" t="str">
        <f>+'Matches Men'!$F$35</f>
        <v>WAASLAND I</v>
      </c>
      <c r="F31" s="257"/>
      <c r="G31" s="257"/>
      <c r="H31" s="258"/>
    </row>
    <row r="32" spans="1:8" s="21" customFormat="1" ht="15.75" customHeight="1">
      <c r="A32" s="93" t="str">
        <f>+'Matches Men'!$C$36</f>
        <v>BERLIN</v>
      </c>
      <c r="B32" s="45">
        <f>IF(ISBLANK('Matches Men'!D36),"",'Matches Men'!D36)</f>
        <v>1</v>
      </c>
      <c r="C32" s="44" t="s">
        <v>3</v>
      </c>
      <c r="D32" s="46">
        <f>IF(ISBLANK('Matches Men'!E36),"",'Matches Men'!E36)</f>
        <v>2</v>
      </c>
      <c r="E32" s="256" t="str">
        <f>+'Matches Men'!$F$36</f>
        <v>GRAZ</v>
      </c>
      <c r="F32" s="257"/>
      <c r="G32" s="257"/>
      <c r="H32" s="258"/>
    </row>
    <row r="33" spans="1:8" s="21" customFormat="1" ht="15.75" customHeight="1">
      <c r="A33" s="93" t="str">
        <f>+'Matches Men'!$C$37</f>
        <v>NICE</v>
      </c>
      <c r="B33" s="45">
        <f>IF(ISBLANK('Matches Men'!D37),"",'Matches Men'!D37)</f>
        <v>1</v>
      </c>
      <c r="C33" s="44" t="s">
        <v>3</v>
      </c>
      <c r="D33" s="46">
        <f>IF(ISBLANK('Matches Men'!E37),"",'Matches Men'!E37)</f>
        <v>1</v>
      </c>
      <c r="E33" s="256" t="str">
        <f>+'Matches Men'!$F$37</f>
        <v>MAGDEBURG</v>
      </c>
      <c r="F33" s="257"/>
      <c r="G33" s="257"/>
      <c r="H33" s="258"/>
    </row>
    <row r="34" spans="1:8" s="21" customFormat="1" ht="15.75" customHeight="1">
      <c r="A34" s="93" t="str">
        <f>+'Matches Men'!$C$38</f>
        <v>BRUXELLES</v>
      </c>
      <c r="B34" s="45">
        <f>IF(ISBLANK('Matches Men'!D38),"",'Matches Men'!D38)</f>
        <v>5</v>
      </c>
      <c r="C34" s="44" t="s">
        <v>3</v>
      </c>
      <c r="D34" s="46">
        <f>IF(ISBLANK('Matches Men'!E38),"",'Matches Men'!E38)</f>
        <v>0</v>
      </c>
      <c r="E34" s="256" t="str">
        <f>+'Matches Men'!$F$38</f>
        <v>DORTMUND</v>
      </c>
      <c r="F34" s="257"/>
      <c r="G34" s="257"/>
      <c r="H34" s="258"/>
    </row>
    <row r="35" spans="1:8" s="21" customFormat="1" ht="15.75" customHeight="1">
      <c r="A35" s="93" t="str">
        <f>+'Matches Men'!$C$39</f>
        <v>GLARUS</v>
      </c>
      <c r="B35" s="45">
        <f>IF(ISBLANK('Matches Men'!D39),"",'Matches Men'!D39)</f>
        <v>5</v>
      </c>
      <c r="C35" s="44" t="s">
        <v>3</v>
      </c>
      <c r="D35" s="46">
        <f>IF(ISBLANK('Matches Men'!E39),"",'Matches Men'!E39)</f>
        <v>9</v>
      </c>
      <c r="E35" s="256" t="str">
        <f>+'Matches Men'!$F$39</f>
        <v>WAASLAND II</v>
      </c>
      <c r="F35" s="257"/>
      <c r="G35" s="257"/>
      <c r="H35" s="258"/>
    </row>
    <row r="36" spans="1:8" s="21" customFormat="1" ht="15.75" customHeight="1">
      <c r="A36" s="93" t="str">
        <f>+'Matches Men'!$C$40</f>
        <v>GRAZ</v>
      </c>
      <c r="B36" s="45">
        <f>IF(ISBLANK('Matches Men'!D40),"",'Matches Men'!D40)</f>
        <v>2</v>
      </c>
      <c r="C36" s="44" t="s">
        <v>3</v>
      </c>
      <c r="D36" s="46">
        <f>IF(ISBLANK('Matches Men'!E40),"",'Matches Men'!E40)</f>
        <v>4</v>
      </c>
      <c r="E36" s="256" t="str">
        <f>+'Matches Men'!$F$40</f>
        <v>WAASLAND I</v>
      </c>
      <c r="F36" s="257"/>
      <c r="G36" s="257"/>
      <c r="H36" s="258"/>
    </row>
    <row r="37" spans="1:8" s="21" customFormat="1" ht="15.75" customHeight="1">
      <c r="A37" s="93" t="str">
        <f>+'Matches Men'!$C$41</f>
        <v>TERAMO</v>
      </c>
      <c r="B37" s="45">
        <f>IF(ISBLANK('Matches Men'!D41),"",'Matches Men'!D41)</f>
        <v>2</v>
      </c>
      <c r="C37" s="44" t="s">
        <v>3</v>
      </c>
      <c r="D37" s="46">
        <f>IF(ISBLANK('Matches Men'!E41),"",'Matches Men'!E41)</f>
        <v>6</v>
      </c>
      <c r="E37" s="256" t="str">
        <f>+'Matches Men'!$F$41</f>
        <v>DORTMUND</v>
      </c>
      <c r="F37" s="257"/>
      <c r="G37" s="257"/>
      <c r="H37" s="258"/>
    </row>
    <row r="38" spans="1:8" s="21" customFormat="1" ht="15.75" customHeight="1">
      <c r="A38" s="93" t="str">
        <f>+'Matches Men'!$C$42</f>
        <v>BERLIN</v>
      </c>
      <c r="B38" s="45">
        <f>IF(ISBLANK('Matches Men'!D42),"",'Matches Men'!D42)</f>
        <v>1</v>
      </c>
      <c r="C38" s="44" t="s">
        <v>3</v>
      </c>
      <c r="D38" s="46">
        <f>IF(ISBLANK('Matches Men'!E42),"",'Matches Men'!E42)</f>
        <v>5</v>
      </c>
      <c r="E38" s="256" t="str">
        <f>+'Matches Men'!$F$42</f>
        <v>MAGDEBURG</v>
      </c>
      <c r="F38" s="257"/>
      <c r="G38" s="257"/>
      <c r="H38" s="258"/>
    </row>
    <row r="39" spans="1:8" s="21" customFormat="1" ht="15.75" customHeight="1">
      <c r="A39" s="93" t="str">
        <f>+'Matches Men'!$C$43</f>
        <v>NICE</v>
      </c>
      <c r="B39" s="45">
        <f>IF(ISBLANK('Matches Men'!D43),"",'Matches Men'!D43)</f>
        <v>6</v>
      </c>
      <c r="C39" s="44" t="s">
        <v>3</v>
      </c>
      <c r="D39" s="46">
        <f>IF(ISBLANK('Matches Men'!E43),"",'Matches Men'!E43)</f>
        <v>2</v>
      </c>
      <c r="E39" s="256" t="str">
        <f>+'Matches Men'!$F$43</f>
        <v>GRAZ</v>
      </c>
      <c r="F39" s="257"/>
      <c r="G39" s="257"/>
      <c r="H39" s="258"/>
    </row>
    <row r="40" spans="1:8" s="21" customFormat="1" ht="15.75" customHeight="1">
      <c r="A40" s="93" t="str">
        <f>+'Matches Men'!$C$44</f>
        <v>WAASLAND II</v>
      </c>
      <c r="B40" s="45">
        <f>IF(ISBLANK('Matches Men'!D44),"",'Matches Men'!D44)</f>
        <v>3</v>
      </c>
      <c r="C40" s="44" t="s">
        <v>3</v>
      </c>
      <c r="D40" s="46">
        <f>IF(ISBLANK('Matches Men'!E44),"",'Matches Men'!E44)</f>
        <v>3</v>
      </c>
      <c r="E40" s="256" t="str">
        <f>+'Matches Men'!$F$44</f>
        <v>BRUXELLES</v>
      </c>
      <c r="F40" s="257"/>
      <c r="G40" s="257"/>
      <c r="H40" s="258"/>
    </row>
    <row r="41" spans="1:8" s="21" customFormat="1" ht="15.75" customHeight="1">
      <c r="A41" s="93" t="str">
        <f>+'Matches Men'!$C$45</f>
        <v>GLARUS</v>
      </c>
      <c r="B41" s="45">
        <f>IF(ISBLANK('Matches Men'!D45),"",'Matches Men'!D45)</f>
        <v>2</v>
      </c>
      <c r="C41" s="44" t="s">
        <v>3</v>
      </c>
      <c r="D41" s="46">
        <f>IF(ISBLANK('Matches Men'!E45),"",'Matches Men'!E45)</f>
        <v>8</v>
      </c>
      <c r="E41" s="256" t="str">
        <f>+'Matches Men'!$F$45</f>
        <v>DORTMUND</v>
      </c>
      <c r="F41" s="257"/>
      <c r="G41" s="257"/>
      <c r="H41" s="258"/>
    </row>
    <row r="42" spans="1:8" s="21" customFormat="1" ht="15.75" customHeight="1">
      <c r="A42" s="93" t="str">
        <f>+'Matches Men'!$C$46</f>
        <v>TERAMO</v>
      </c>
      <c r="B42" s="45">
        <f>IF(ISBLANK('Matches Men'!D46),"",'Matches Men'!D46)</f>
        <v>2</v>
      </c>
      <c r="C42" s="44" t="s">
        <v>3</v>
      </c>
      <c r="D42" s="46">
        <f>IF(ISBLANK('Matches Men'!E46),"",'Matches Men'!E46)</f>
        <v>6</v>
      </c>
      <c r="E42" s="256" t="str">
        <f>+'Matches Men'!$F$46</f>
        <v>MAGDEBURG</v>
      </c>
      <c r="F42" s="257"/>
      <c r="G42" s="257"/>
      <c r="H42" s="258"/>
    </row>
    <row r="43" spans="1:8" s="21" customFormat="1" ht="15.75" customHeight="1">
      <c r="A43" s="93" t="str">
        <f>+'Matches Men'!$C$47</f>
        <v>WAASLAND I</v>
      </c>
      <c r="B43" s="45">
        <f>IF(ISBLANK('Matches Men'!D47),"",'Matches Men'!D47)</f>
        <v>5</v>
      </c>
      <c r="C43" s="44" t="s">
        <v>3</v>
      </c>
      <c r="D43" s="46">
        <f>IF(ISBLANK('Matches Men'!E47),"",'Matches Men'!E47)</f>
        <v>0</v>
      </c>
      <c r="E43" s="256" t="str">
        <f>+'Matches Men'!$F$47</f>
        <v>BRUXELLES</v>
      </c>
      <c r="F43" s="257"/>
      <c r="G43" s="257"/>
      <c r="H43" s="258"/>
    </row>
    <row r="44" spans="1:8" s="21" customFormat="1" ht="15.75" customHeight="1">
      <c r="A44" s="93" t="str">
        <f>+'Matches Men'!$C$48</f>
        <v>NICE</v>
      </c>
      <c r="B44" s="45">
        <f>IF(ISBLANK('Matches Men'!D48),"",'Matches Men'!D48)</f>
        <v>4</v>
      </c>
      <c r="C44" s="44" t="s">
        <v>3</v>
      </c>
      <c r="D44" s="46">
        <f>IF(ISBLANK('Matches Men'!E48),"",'Matches Men'!E48)</f>
        <v>2</v>
      </c>
      <c r="E44" s="256" t="str">
        <f>+'Matches Men'!$F$48</f>
        <v>BERLIN</v>
      </c>
      <c r="F44" s="257"/>
      <c r="G44" s="257"/>
      <c r="H44" s="258"/>
    </row>
    <row r="45" spans="1:8" s="21" customFormat="1" ht="15.75" customHeight="1">
      <c r="A45" s="93" t="str">
        <f>+'Matches Men'!$C$49</f>
        <v>WAASLAND I</v>
      </c>
      <c r="B45" s="45">
        <f>IF(ISBLANK('Matches Men'!D49),"",'Matches Men'!D49)</f>
        <v>4</v>
      </c>
      <c r="C45" s="44" t="s">
        <v>3</v>
      </c>
      <c r="D45" s="46">
        <f>IF(ISBLANK('Matches Men'!E49),"",'Matches Men'!E49)</f>
        <v>3</v>
      </c>
      <c r="E45" s="256" t="str">
        <f>+'Matches Men'!$F$49</f>
        <v>MAGDEBURG</v>
      </c>
      <c r="F45" s="257"/>
      <c r="G45" s="257"/>
      <c r="H45" s="258"/>
    </row>
    <row r="46" spans="1:8" s="21" customFormat="1" ht="15.75" customHeight="1">
      <c r="A46" s="93" t="str">
        <f>+'Matches Men'!$C$50</f>
        <v>GRAZ</v>
      </c>
      <c r="B46" s="45">
        <f>IF(ISBLANK('Matches Men'!D50),"",'Matches Men'!D50)</f>
        <v>3</v>
      </c>
      <c r="C46" s="44" t="s">
        <v>3</v>
      </c>
      <c r="D46" s="46">
        <f>IF(ISBLANK('Matches Men'!E50),"",'Matches Men'!E50)</f>
        <v>1</v>
      </c>
      <c r="E46" s="256" t="str">
        <f>+'Matches Men'!$F$50</f>
        <v>WAASLAND II</v>
      </c>
      <c r="F46" s="257"/>
      <c r="G46" s="257"/>
      <c r="H46" s="258"/>
    </row>
    <row r="47" spans="1:8" s="21" customFormat="1" ht="15.75" customHeight="1">
      <c r="A47" s="93" t="str">
        <f>+'Matches Men'!$C$51</f>
        <v>BERLIN</v>
      </c>
      <c r="B47" s="45">
        <f>IF(ISBLANK('Matches Men'!D51),"",'Matches Men'!D51)</f>
        <v>5</v>
      </c>
      <c r="C47" s="44" t="s">
        <v>3</v>
      </c>
      <c r="D47" s="46">
        <f>IF(ISBLANK('Matches Men'!E51),"",'Matches Men'!E51)</f>
        <v>2</v>
      </c>
      <c r="E47" s="256" t="str">
        <f>+'Matches Men'!$F$51</f>
        <v>TERAMO</v>
      </c>
      <c r="F47" s="257"/>
      <c r="G47" s="257"/>
      <c r="H47" s="258"/>
    </row>
    <row r="48" spans="1:8" s="21" customFormat="1" ht="15.75" customHeight="1">
      <c r="A48" s="93" t="str">
        <f>+'Matches Men'!$C$52</f>
        <v>BRUXELLES</v>
      </c>
      <c r="B48" s="45">
        <f>IF(ISBLANK('Matches Men'!D52),"",'Matches Men'!D52)</f>
        <v>3</v>
      </c>
      <c r="C48" s="44" t="s">
        <v>3</v>
      </c>
      <c r="D48" s="46">
        <f>IF(ISBLANK('Matches Men'!E52),"",'Matches Men'!E52)</f>
        <v>4</v>
      </c>
      <c r="E48" s="256" t="str">
        <f>+'Matches Men'!$F$52</f>
        <v>GLARUS</v>
      </c>
      <c r="F48" s="257"/>
      <c r="G48" s="257"/>
      <c r="H48" s="258"/>
    </row>
    <row r="49" spans="1:8" s="21" customFormat="1" ht="15.75" customHeight="1" thickBot="1">
      <c r="A49" s="95" t="str">
        <f>+'Matches Men'!$C$53</f>
        <v>DORTMUND</v>
      </c>
      <c r="B49" s="48">
        <f>IF(ISBLANK('Matches Men'!D53),"",'Matches Men'!D53)</f>
        <v>2</v>
      </c>
      <c r="C49" s="49" t="s">
        <v>3</v>
      </c>
      <c r="D49" s="49">
        <f>IF(ISBLANK('Matches Men'!E53),"",'Matches Men'!E53)</f>
        <v>5</v>
      </c>
      <c r="E49" s="253" t="str">
        <f>+'Matches Men'!$F$53</f>
        <v>NICE</v>
      </c>
      <c r="F49" s="254"/>
      <c r="G49" s="254"/>
      <c r="H49" s="255"/>
    </row>
    <row r="50" spans="1:8" s="21" customFormat="1" ht="15.75" customHeight="1" thickBot="1">
      <c r="A50" s="97"/>
      <c r="B50" s="98"/>
      <c r="C50" s="99"/>
      <c r="D50" s="99"/>
      <c r="E50" s="100"/>
      <c r="F50" s="100"/>
      <c r="G50" s="100"/>
      <c r="H50" s="100"/>
    </row>
    <row r="51" spans="1:8" s="21" customFormat="1" ht="21" customHeight="1">
      <c r="A51" s="244" t="s">
        <v>27</v>
      </c>
      <c r="B51" s="245"/>
      <c r="C51" s="245"/>
      <c r="D51" s="245"/>
      <c r="E51" s="245"/>
      <c r="F51" s="245"/>
      <c r="G51" s="245"/>
      <c r="H51" s="246"/>
    </row>
    <row r="52" spans="1:21" s="28" customFormat="1" ht="21" customHeight="1">
      <c r="A52" s="247" t="s">
        <v>26</v>
      </c>
      <c r="B52" s="248"/>
      <c r="C52" s="248"/>
      <c r="D52" s="248"/>
      <c r="E52" s="248"/>
      <c r="F52" s="248"/>
      <c r="G52" s="248"/>
      <c r="H52" s="249"/>
      <c r="I52" s="96"/>
      <c r="J52" s="96"/>
      <c r="K52" s="96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21" customHeight="1" thickBot="1">
      <c r="A53" s="250" t="s">
        <v>19</v>
      </c>
      <c r="B53" s="251"/>
      <c r="C53" s="251"/>
      <c r="D53" s="251"/>
      <c r="E53" s="251"/>
      <c r="F53" s="251"/>
      <c r="G53" s="251"/>
      <c r="H53" s="252"/>
      <c r="I53" s="102"/>
      <c r="K53" s="33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11" s="21" customFormat="1" ht="15.75" customHeight="1" thickBot="1">
      <c r="A54" s="87"/>
      <c r="B54" s="88"/>
      <c r="C54" s="88"/>
      <c r="D54" s="88"/>
      <c r="E54" s="88"/>
      <c r="F54" s="88"/>
      <c r="G54" s="88"/>
      <c r="H54" s="88"/>
      <c r="K54" s="32"/>
    </row>
    <row r="55" spans="1:11" s="21" customFormat="1" ht="15.75" customHeight="1">
      <c r="A55" s="124" t="str">
        <f>+'Matches Women'!$C$7</f>
        <v>GENT</v>
      </c>
      <c r="B55" s="126">
        <f>IF(ISBLANK('Matches Women'!D7),"",'Matches Women'!D7)</f>
        <v>0</v>
      </c>
      <c r="C55" s="128" t="s">
        <v>3</v>
      </c>
      <c r="D55" s="126">
        <f>IF(ISBLANK('Matches Women'!E7),"",'Matches Women'!E7)</f>
        <v>3</v>
      </c>
      <c r="E55" s="242" t="str">
        <f>+'Matches Women'!$F$7</f>
        <v>WAASLAND</v>
      </c>
      <c r="F55" s="242"/>
      <c r="G55" s="242"/>
      <c r="H55" s="243"/>
      <c r="K55" s="32"/>
    </row>
    <row r="56" spans="1:11" s="21" customFormat="1" ht="15.75" customHeight="1">
      <c r="A56" s="101" t="str">
        <f>+'Matches Women'!$C$8</f>
        <v>GLARUS</v>
      </c>
      <c r="B56" s="127">
        <f>IF(ISBLANK('Matches Women'!D8),"",'Matches Women'!D8)</f>
        <v>4</v>
      </c>
      <c r="C56" s="129" t="s">
        <v>3</v>
      </c>
      <c r="D56" s="127">
        <f>IF(ISBLANK('Matches Women'!E8),"",'Matches Women'!E8)</f>
        <v>6</v>
      </c>
      <c r="E56" s="232" t="str">
        <f>+'Matches Women'!$F$8</f>
        <v>GRAZ</v>
      </c>
      <c r="F56" s="232"/>
      <c r="G56" s="232"/>
      <c r="H56" s="233"/>
      <c r="K56" s="32"/>
    </row>
    <row r="57" spans="1:11" s="21" customFormat="1" ht="15.75" customHeight="1">
      <c r="A57" s="101" t="str">
        <f>+'Matches Women'!$C$9</f>
        <v>GRAZ</v>
      </c>
      <c r="B57" s="127">
        <f>IF(ISBLANK('Matches Women'!D9),"",'Matches Women'!D9)</f>
        <v>2</v>
      </c>
      <c r="C57" s="129" t="s">
        <v>3</v>
      </c>
      <c r="D57" s="127">
        <f>IF(ISBLANK('Matches Women'!E9),"",'Matches Women'!E9)</f>
        <v>5</v>
      </c>
      <c r="E57" s="232" t="str">
        <f>+'Matches Women'!$F$9</f>
        <v>GENT</v>
      </c>
      <c r="F57" s="232"/>
      <c r="G57" s="232"/>
      <c r="H57" s="233"/>
      <c r="K57" s="32"/>
    </row>
    <row r="58" spans="1:11" s="21" customFormat="1" ht="15.75" customHeight="1">
      <c r="A58" s="101" t="str">
        <f>+'Matches Women'!$C$10</f>
        <v>WAASLAND</v>
      </c>
      <c r="B58" s="127">
        <f>IF(ISBLANK('Matches Women'!D10),"",'Matches Women'!D10)</f>
        <v>2</v>
      </c>
      <c r="C58" s="129" t="s">
        <v>3</v>
      </c>
      <c r="D58" s="127">
        <f>IF(ISBLANK('Matches Women'!E10),"",'Matches Women'!E10)</f>
        <v>7</v>
      </c>
      <c r="E58" s="232" t="str">
        <f>+'Matches Women'!$F$10</f>
        <v>NICE</v>
      </c>
      <c r="F58" s="232"/>
      <c r="G58" s="232"/>
      <c r="H58" s="233"/>
      <c r="K58" s="32"/>
    </row>
    <row r="59" spans="1:11" s="21" customFormat="1" ht="15.75" customHeight="1">
      <c r="A59" s="101" t="str">
        <f>+'Matches Women'!$C$11</f>
        <v>WAASLAND</v>
      </c>
      <c r="B59" s="127">
        <f>IF(ISBLANK('Matches Women'!D11),"",'Matches Women'!D11)</f>
        <v>4</v>
      </c>
      <c r="C59" s="129" t="s">
        <v>3</v>
      </c>
      <c r="D59" s="127">
        <f>IF(ISBLANK('Matches Women'!E11),"",'Matches Women'!E11)</f>
        <v>5</v>
      </c>
      <c r="E59" s="232" t="str">
        <f>+'Matches Women'!$F$11</f>
        <v>GLARUS</v>
      </c>
      <c r="F59" s="232"/>
      <c r="G59" s="232"/>
      <c r="H59" s="233"/>
      <c r="K59" s="32"/>
    </row>
    <row r="60" spans="1:11" s="21" customFormat="1" ht="15.75" customHeight="1">
      <c r="A60" s="101" t="str">
        <f>+'Matches Women'!$C$12</f>
        <v>NICE</v>
      </c>
      <c r="B60" s="127">
        <f>IF(ISBLANK('Matches Women'!D12),"",'Matches Women'!D12)</f>
        <v>2</v>
      </c>
      <c r="C60" s="129" t="s">
        <v>3</v>
      </c>
      <c r="D60" s="127">
        <f>IF(ISBLANK('Matches Women'!E12),"",'Matches Women'!E12)</f>
        <v>2</v>
      </c>
      <c r="E60" s="232" t="str">
        <f>+'Matches Women'!$F$12</f>
        <v>GENT</v>
      </c>
      <c r="F60" s="232"/>
      <c r="G60" s="232"/>
      <c r="H60" s="233"/>
      <c r="K60" s="32"/>
    </row>
    <row r="61" spans="1:11" s="21" customFormat="1" ht="15.75" customHeight="1">
      <c r="A61" s="101" t="str">
        <f>+'Matches Women'!$C$13</f>
        <v>GLARUS</v>
      </c>
      <c r="B61" s="127">
        <f>IF(ISBLANK('Matches Women'!D13),"",'Matches Women'!D13)</f>
        <v>4</v>
      </c>
      <c r="C61" s="129" t="s">
        <v>3</v>
      </c>
      <c r="D61" s="127">
        <f>IF(ISBLANK('Matches Women'!E13),"",'Matches Women'!E13)</f>
        <v>4</v>
      </c>
      <c r="E61" s="232" t="str">
        <f>+'Matches Women'!$F$13</f>
        <v>NICE</v>
      </c>
      <c r="F61" s="232"/>
      <c r="G61" s="232"/>
      <c r="H61" s="233"/>
      <c r="K61" s="32"/>
    </row>
    <row r="62" spans="1:11" s="21" customFormat="1" ht="15.75" customHeight="1">
      <c r="A62" s="101" t="str">
        <f>+'Matches Women'!$C$14</f>
        <v>GRAZ</v>
      </c>
      <c r="B62" s="127">
        <f>IF(ISBLANK('Matches Women'!D14),"",'Matches Women'!D14)</f>
        <v>2</v>
      </c>
      <c r="C62" s="129" t="s">
        <v>3</v>
      </c>
      <c r="D62" s="127">
        <f>IF(ISBLANK('Matches Women'!E14),"",'Matches Women'!E14)</f>
        <v>5</v>
      </c>
      <c r="E62" s="232" t="str">
        <f>+'Matches Women'!$F$14</f>
        <v>WAASLAND</v>
      </c>
      <c r="F62" s="232"/>
      <c r="G62" s="232"/>
      <c r="H62" s="233"/>
      <c r="K62" s="32"/>
    </row>
    <row r="63" spans="1:11" s="21" customFormat="1" ht="15.75" customHeight="1">
      <c r="A63" s="101" t="str">
        <f>+'Matches Women'!$C$15</f>
        <v>NICE</v>
      </c>
      <c r="B63" s="127">
        <f>IF(ISBLANK('Matches Women'!D15),"",'Matches Women'!D15)</f>
        <v>1</v>
      </c>
      <c r="C63" s="129" t="s">
        <v>3</v>
      </c>
      <c r="D63" s="127">
        <f>IF(ISBLANK('Matches Women'!E15),"",'Matches Women'!E15)</f>
        <v>4</v>
      </c>
      <c r="E63" s="232" t="str">
        <f>+'Matches Women'!$F$15</f>
        <v>GRAZ</v>
      </c>
      <c r="F63" s="232"/>
      <c r="G63" s="232"/>
      <c r="H63" s="233"/>
      <c r="K63" s="32"/>
    </row>
    <row r="64" spans="1:11" s="21" customFormat="1" ht="15" customHeight="1">
      <c r="A64" s="101" t="str">
        <f>+'Matches Women'!$C$16</f>
        <v>GENT</v>
      </c>
      <c r="B64" s="127">
        <f>IF(ISBLANK('Matches Women'!D16),"",'Matches Women'!D16)</f>
        <v>1</v>
      </c>
      <c r="C64" s="129" t="s">
        <v>3</v>
      </c>
      <c r="D64" s="127">
        <f>IF(ISBLANK('Matches Women'!E16),"",'Matches Women'!E16)</f>
        <v>6</v>
      </c>
      <c r="E64" s="232" t="str">
        <f>+'Matches Women'!$F$16</f>
        <v>GLARUS</v>
      </c>
      <c r="F64" s="232"/>
      <c r="G64" s="232"/>
      <c r="H64" s="233"/>
      <c r="K64" s="30"/>
    </row>
    <row r="65" spans="1:21" s="21" customFormat="1" ht="15" customHeight="1">
      <c r="A65" s="101" t="str">
        <f>+'Matches Women'!$C$19</f>
        <v>WAASLAND</v>
      </c>
      <c r="B65" s="127">
        <f>IF(ISBLANK('Matches Women'!D19),"",'Matches Women'!D19)</f>
        <v>0</v>
      </c>
      <c r="C65" s="129" t="s">
        <v>3</v>
      </c>
      <c r="D65" s="127">
        <f>IF(ISBLANK('Matches Women'!E19),"",'Matches Women'!E19)</f>
        <v>2</v>
      </c>
      <c r="E65" s="232" t="str">
        <f>+'Matches Women'!$F$19</f>
        <v>GENT</v>
      </c>
      <c r="F65" s="232"/>
      <c r="G65" s="232"/>
      <c r="H65" s="233"/>
      <c r="I65" s="31"/>
      <c r="J65" s="32"/>
      <c r="K65" s="32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s="21" customFormat="1" ht="15" customHeight="1">
      <c r="A66" s="101" t="str">
        <f>+'Matches Women'!$C$20</f>
        <v>GRAZ</v>
      </c>
      <c r="B66" s="127">
        <f>IF(ISBLANK('Matches Women'!D20),"",'Matches Women'!D20)</f>
        <v>3</v>
      </c>
      <c r="C66" s="129" t="s">
        <v>3</v>
      </c>
      <c r="D66" s="127">
        <f>IF(ISBLANK('Matches Women'!E20),"",'Matches Women'!E20)</f>
        <v>7</v>
      </c>
      <c r="E66" s="232" t="str">
        <f>+'Matches Women'!$F$20</f>
        <v>GLARUS</v>
      </c>
      <c r="F66" s="232"/>
      <c r="G66" s="232"/>
      <c r="H66" s="233"/>
      <c r="I66" s="31"/>
      <c r="J66" s="32"/>
      <c r="K66" s="32"/>
      <c r="L66"/>
      <c r="M66"/>
      <c r="N66"/>
      <c r="O66"/>
      <c r="P66"/>
      <c r="Q66"/>
      <c r="R66"/>
      <c r="S66"/>
      <c r="T66"/>
      <c r="U66"/>
    </row>
    <row r="67" spans="1:11" s="21" customFormat="1" ht="15" customHeight="1">
      <c r="A67" s="101" t="str">
        <f>+'Matches Women'!$C$21</f>
        <v>GENT</v>
      </c>
      <c r="B67" s="127">
        <f>IF(ISBLANK('Matches Women'!D21),"",'Matches Women'!D21)</f>
        <v>5</v>
      </c>
      <c r="C67" s="129" t="s">
        <v>3</v>
      </c>
      <c r="D67" s="127">
        <f>IF(ISBLANK('Matches Women'!E21),"",'Matches Women'!E21)</f>
        <v>4</v>
      </c>
      <c r="E67" s="232" t="str">
        <f>+'Matches Women'!$F$21</f>
        <v>GRAZ</v>
      </c>
      <c r="F67" s="232"/>
      <c r="G67" s="232"/>
      <c r="H67" s="233"/>
      <c r="I67" s="31"/>
      <c r="J67" s="32"/>
      <c r="K67" s="32"/>
    </row>
    <row r="68" spans="1:11" s="21" customFormat="1" ht="15" customHeight="1">
      <c r="A68" s="101" t="str">
        <f>+'Matches Women'!$C$22</f>
        <v>NICE</v>
      </c>
      <c r="B68" s="127">
        <f>IF(ISBLANK('Matches Women'!D22),"",'Matches Women'!D22)</f>
        <v>3</v>
      </c>
      <c r="C68" s="129" t="s">
        <v>3</v>
      </c>
      <c r="D68" s="127">
        <f>IF(ISBLANK('Matches Women'!E22),"",'Matches Women'!E22)</f>
        <v>5</v>
      </c>
      <c r="E68" s="232" t="str">
        <f>+'Matches Women'!$F$22</f>
        <v>WAASLAND</v>
      </c>
      <c r="F68" s="232"/>
      <c r="G68" s="232"/>
      <c r="H68" s="233"/>
      <c r="I68" s="30"/>
      <c r="J68" s="30"/>
      <c r="K68" s="30"/>
    </row>
    <row r="69" spans="1:8" s="21" customFormat="1" ht="15" customHeight="1">
      <c r="A69" s="101" t="str">
        <f>+'Matches Women'!$C$23</f>
        <v>GLARUS</v>
      </c>
      <c r="B69" s="127">
        <f>IF(ISBLANK('Matches Women'!D23),"",'Matches Women'!D23)</f>
        <v>2</v>
      </c>
      <c r="C69" s="129" t="s">
        <v>3</v>
      </c>
      <c r="D69" s="127">
        <f>IF(ISBLANK('Matches Women'!E23),"",'Matches Women'!E23)</f>
        <v>1</v>
      </c>
      <c r="E69" s="232" t="str">
        <f>+'Matches Women'!$F$23</f>
        <v>WAASLAND</v>
      </c>
      <c r="F69" s="232"/>
      <c r="G69" s="232"/>
      <c r="H69" s="233"/>
    </row>
    <row r="70" spans="1:21" ht="15" customHeight="1">
      <c r="A70" s="101" t="str">
        <f>+'Matches Women'!$C$24</f>
        <v>GENT</v>
      </c>
      <c r="B70" s="127">
        <f>IF(ISBLANK('Matches Women'!D24),"",'Matches Women'!D24)</f>
        <v>5</v>
      </c>
      <c r="C70" s="129" t="s">
        <v>3</v>
      </c>
      <c r="D70" s="127">
        <f>IF(ISBLANK('Matches Women'!E24),"",'Matches Women'!E24)</f>
        <v>2</v>
      </c>
      <c r="E70" s="232" t="str">
        <f>+'Matches Women'!$F$24</f>
        <v>NICE</v>
      </c>
      <c r="F70" s="232"/>
      <c r="G70" s="232"/>
      <c r="H70" s="233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5">
      <c r="A71" s="101" t="str">
        <f>+'Matches Women'!$C$25</f>
        <v>NICE</v>
      </c>
      <c r="B71" s="127">
        <f>IF(ISBLANK('Matches Women'!D25),"",'Matches Women'!D25)</f>
        <v>1</v>
      </c>
      <c r="C71" s="129" t="s">
        <v>3</v>
      </c>
      <c r="D71" s="127">
        <f>IF(ISBLANK('Matches Women'!E25),"",'Matches Women'!E25)</f>
        <v>6</v>
      </c>
      <c r="E71" s="232" t="str">
        <f>+'Matches Women'!$F$25</f>
        <v>GLARUS</v>
      </c>
      <c r="F71" s="232"/>
      <c r="G71" s="232"/>
      <c r="H71" s="233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5">
      <c r="A72" s="101" t="str">
        <f>+'Matches Women'!$C$26</f>
        <v>WAASLAND</v>
      </c>
      <c r="B72" s="127">
        <f>IF(ISBLANK('Matches Women'!D26),"",'Matches Women'!D26)</f>
        <v>2</v>
      </c>
      <c r="C72" s="129" t="s">
        <v>3</v>
      </c>
      <c r="D72" s="127">
        <f>IF(ISBLANK('Matches Women'!E26),"",'Matches Women'!E26)</f>
        <v>6</v>
      </c>
      <c r="E72" s="232" t="str">
        <f>+'Matches Women'!$F$26</f>
        <v>GRAZ</v>
      </c>
      <c r="F72" s="232"/>
      <c r="G72" s="232"/>
      <c r="H72" s="233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5">
      <c r="A73" s="101" t="str">
        <f>+'Matches Women'!$C$27</f>
        <v>GRAZ</v>
      </c>
      <c r="B73" s="127">
        <f>IF(ISBLANK('Matches Women'!D27),"",'Matches Women'!D27)</f>
        <v>2</v>
      </c>
      <c r="C73" s="129" t="s">
        <v>3</v>
      </c>
      <c r="D73" s="127">
        <f>IF(ISBLANK('Matches Women'!E27),"",'Matches Women'!E27)</f>
        <v>9</v>
      </c>
      <c r="E73" s="232" t="str">
        <f>+'Matches Women'!$F$27</f>
        <v>NICE</v>
      </c>
      <c r="F73" s="232"/>
      <c r="G73" s="232"/>
      <c r="H73" s="233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5.75" thickBot="1">
      <c r="A74" s="125" t="str">
        <f>+'Matches Women'!$C$28</f>
        <v>GLARUS</v>
      </c>
      <c r="B74" s="131">
        <f>IF(ISBLANK('Matches Women'!D28),"",'Matches Women'!D28)</f>
        <v>2</v>
      </c>
      <c r="C74" s="130" t="s">
        <v>3</v>
      </c>
      <c r="D74" s="131">
        <f>IF(ISBLANK('Matches Women'!E28),"",'Matches Women'!E28)</f>
        <v>4</v>
      </c>
      <c r="E74" s="234" t="str">
        <f>+'Matches Women'!$F$28</f>
        <v>GENT</v>
      </c>
      <c r="F74" s="234"/>
      <c r="G74" s="234"/>
      <c r="H74" s="235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5">
      <c r="A75" s="97"/>
      <c r="B75" s="98"/>
      <c r="C75" s="99"/>
      <c r="D75" s="98"/>
      <c r="E75" s="100"/>
      <c r="F75" s="100"/>
      <c r="G75" s="100"/>
      <c r="H75" s="100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5.75" thickBot="1">
      <c r="A76" s="91"/>
      <c r="B76" s="21"/>
      <c r="C76" s="21"/>
      <c r="D76" s="21"/>
      <c r="E76" s="21"/>
      <c r="F76" s="21"/>
      <c r="G76" s="21"/>
      <c r="H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27" thickBot="1">
      <c r="A77" s="239" t="s">
        <v>42</v>
      </c>
      <c r="B77" s="240"/>
      <c r="C77" s="240"/>
      <c r="D77" s="240"/>
      <c r="E77" s="240"/>
      <c r="F77" s="240"/>
      <c r="G77" s="240"/>
      <c r="H77" s="240"/>
      <c r="I77" s="240"/>
      <c r="J77" s="24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27" customHeight="1" thickBot="1">
      <c r="A78" s="25" t="s">
        <v>20</v>
      </c>
      <c r="B78" s="149" t="s">
        <v>8</v>
      </c>
      <c r="C78" s="148" t="s">
        <v>44</v>
      </c>
      <c r="D78" s="26" t="s">
        <v>21</v>
      </c>
      <c r="E78" s="26" t="s">
        <v>25</v>
      </c>
      <c r="F78" s="26" t="s">
        <v>22</v>
      </c>
      <c r="G78" s="115" t="s">
        <v>23</v>
      </c>
      <c r="H78" s="115" t="s">
        <v>24</v>
      </c>
      <c r="I78" s="26" t="s">
        <v>11</v>
      </c>
      <c r="J78" s="123" t="s">
        <v>9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5.75">
      <c r="A79" s="106" t="str">
        <f>+$A$5</f>
        <v>BERLIN</v>
      </c>
      <c r="B79" s="151">
        <f>'PointsMen&amp;Women'!$D$18</f>
        <v>6</v>
      </c>
      <c r="C79" s="110">
        <f aca="true" t="shared" si="0" ref="C79:C88">SUM(D79:F79)</f>
        <v>9</v>
      </c>
      <c r="D79" s="22">
        <f>IF(AND($B$5&lt;&gt;"",$B$5&gt;$D$5),1,0)+IF(AND($D$11&lt;&gt;"",$D$11&gt;$B$11),1,0)+IF(AND($B$18&lt;&gt;"",$B$18&gt;$D$18),1,0)+IF(AND($D$21&lt;&gt;"",$D$21&gt;$B$21),1,0)+IF(AND($D$28&lt;&gt;"",$D$28&gt;$B$28),1,0)+IF(AND($B$32&lt;&gt;"",$B$32&gt;$D$32),1,0)+IF(AND($B$38&lt;&gt;"",$B$38&gt;$D$38),1,0)+IF(AND($D$44&lt;&gt;"",$D$44&gt;$B$44),1,0)+IF(AND($B$47&lt;&gt;"",$B$47&gt;$D$47),1,0)</f>
        <v>3</v>
      </c>
      <c r="E79" s="22">
        <f>IF(AND($B$5&lt;&gt;"",$B$5=$D$5),1,0)+IF(AND($D$11&lt;&gt;"",$D$11=$B$11),1,0)+IF(AND($B$18&lt;&gt;"",$B$18=$D$18),1,0)+IF(AND($D$21&lt;&gt;"",$D$21=$B$21),1,0)+IF(AND($D$28&lt;&gt;"",$D$28=$B$28),1,0)+IF(AND($B$32&lt;&gt;"",$B$32=$D$32),1,0)+IF(AND($B$38&lt;&gt;"",$B$38=$D$38),1,0)+IF(AND($D$44&lt;&gt;"",$D$44=$B$44),1,0)+IF(AND($B$47&lt;&gt;"",$B$47=$D$47),1,0)</f>
        <v>0</v>
      </c>
      <c r="F79" s="22">
        <f>IF(AND($B$5&lt;&gt;"",$B$5&lt;$D$5),1,0)+IF(AND($D$11&lt;&gt;"",$D$11&lt;$B$11),1,0)+IF(AND($B$18&lt;&gt;"",$B$18&lt;$D$18),1,0)+IF(AND($D$21&lt;&gt;"",$D$21&lt;$B$21),1,0)+IF(AND($D$28&lt;&gt;"",$D$28&lt;$B$28),1,0)+IF(AND($B$32&lt;&gt;"",$B$32&lt;$D$32),1,0)+IF(AND($B$38&lt;&gt;"",$B$38&lt;$D$38),1,0)+IF(AND($D$44&lt;&gt;"",$D$44&lt;$B$44),1,0)+IF(AND($B$47&lt;&gt;"",$B$47&lt;$D$47),1,0)</f>
        <v>6</v>
      </c>
      <c r="G79" s="117">
        <f>'PointsMen&amp;Women'!$B$18</f>
        <v>20</v>
      </c>
      <c r="H79" s="116">
        <f>'PointsMen&amp;Women'!$C$18</f>
        <v>28</v>
      </c>
      <c r="I79" s="120">
        <f aca="true" t="shared" si="1" ref="I79:I88">G79-H79</f>
        <v>-8</v>
      </c>
      <c r="J79" s="146">
        <f>'PointsMen&amp;Women'!$C$19</f>
        <v>0.7142857142857143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5.75">
      <c r="A80" s="107" t="str">
        <f>+$A$9</f>
        <v>BRUXELLES</v>
      </c>
      <c r="B80" s="152">
        <f>'PointsMen&amp;Women'!$G$18</f>
        <v>8</v>
      </c>
      <c r="C80" s="111">
        <f t="shared" si="0"/>
        <v>9</v>
      </c>
      <c r="D80" s="23">
        <f>IF(AND($B$9&lt;&gt;"",$B$9&gt;$D$9),1,0)+IF(AND($D$14&lt;&gt;"",$D$14&gt;$B$14),1,0)+IF(AND($D$18&lt;&gt;"",$D$18&gt;$B$18),1,0)+IF(AND($D$23&lt;&gt;"",$D$23&gt;$B$23),1,0)+IF(AND($B$27&lt;&gt;"",$B$27&gt;$D$27),1,0)+IF(AND($B$34&lt;&gt;"",$B$34&gt;$D$34),1,0)+IF(AND($D$40&lt;&gt;"",$D$40&gt;$B$40),1,0)+IF(AND($D$43&lt;&gt;"",$D$43&gt;$B$43),1,0)+IF(AND($B$48&lt;&gt;"",$B$48&gt;$D$48),1,0)</f>
        <v>3</v>
      </c>
      <c r="E80" s="23">
        <f>IF(AND($B$9&lt;&gt;"",$B$9=$D$9),1,0)+IF(AND($D$14&lt;&gt;"",$D$14=$B$14),1,0)+IF(AND($D$18&lt;&gt;"",$D$18=$B$18),1,0)+IF(AND($D$23&lt;&gt;"",$D$23=$B$23),1,0)+IF(AND($B$27&lt;&gt;"",$B$27=$D$27),1,0)+IF(AND($B$34&lt;&gt;"",$B$34=$D$34),1,0)+IF(AND($D$40&lt;&gt;"",$D$40=$B$40),1,0)+IF(AND($D$43&lt;&gt;"",$D$43=$B$43),1,0)+IF(AND($B$48&lt;&gt;"",$B$48=$D$48),1,0)</f>
        <v>2</v>
      </c>
      <c r="F80" s="23">
        <f>IF(AND($B$9&lt;&gt;"",$B$9&lt;$D$9),1,0)+IF(AND($D$14&lt;&gt;"",$D$14&lt;$B$14),1,0)+IF(AND($D$18&lt;&gt;"",$D$18&lt;$B$18),1,0)+IF(AND($D$23&lt;&gt;"",$D$23&lt;$B$23),1,0)+IF(AND($B$27&lt;&gt;"",$B$27&lt;$D$27),1,0)+IF(AND($B$34&lt;&gt;"",$B$34&lt;$D$34),1,0)+IF(AND($D$40&lt;&gt;"",$D$40&lt;$B$40),1,0)+IF(AND($D$43&lt;&gt;"",$D$43&lt;$B$43),1,0)+IF(AND($B$48&lt;&gt;"",$B$48&lt;$D$48),1,0)</f>
        <v>4</v>
      </c>
      <c r="G80" s="118">
        <f>'PointsMen&amp;Women'!$E$18</f>
        <v>22</v>
      </c>
      <c r="H80" s="113">
        <f>'PointsMen&amp;Women'!$F$18</f>
        <v>25</v>
      </c>
      <c r="I80" s="121">
        <f t="shared" si="1"/>
        <v>-3</v>
      </c>
      <c r="J80" s="144">
        <f>'PointsMen&amp;Women'!$F$19</f>
        <v>0.88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5.75">
      <c r="A81" s="108" t="str">
        <f>+$E$8</f>
        <v>DORTMUND</v>
      </c>
      <c r="B81" s="152">
        <f>'PointsMen&amp;Women'!$J$18</f>
        <v>8</v>
      </c>
      <c r="C81" s="111">
        <f t="shared" si="0"/>
        <v>9</v>
      </c>
      <c r="D81" s="23">
        <f>IF(AND($D$8&lt;&gt;"",$D$8&gt;$B$8),1,0)+IF(AND($B$12&lt;&gt;"",$B$12&gt;$D$12),1,0)+IF(AND($D$15&lt;&gt;"",$D$15&gt;$B$15),1,0)+IF(AND($B$21&lt;&gt;"",$B$21&gt;$D$21),1,0)+IF(AND($B$26&lt;&gt;"",$B$26&gt;$D$26),1,0)+IF(AND($D$34&lt;&gt;"",$D$34&gt;$B$34),1,0)+IF(AND($D$37&lt;&gt;"",$D$37&gt;$B$37),1,0)+IF(AND($D$41&lt;&gt;"",$D$41&gt;$B$41),1,0)+IF(AND($B$49&lt;&gt;"",$B$49&gt;$D$49),1,0)</f>
        <v>3</v>
      </c>
      <c r="E81" s="23">
        <f>IF(AND($D$8&lt;&gt;"",$D$8=$B$8),1,0)+IF(AND($B$12&lt;&gt;"",$B$12=$D$12),1,0)+IF(AND($D$15&lt;&gt;"",$D$15=$B$15),1,0)+IF(AND($B$21&lt;&gt;"",$B$21=$D$21),1,0)+IF(AND($B$26&lt;&gt;"",$B$26=$D$26),1,0)+IF(AND($D$34&lt;&gt;"",$D$34=$B$34),1,0)+IF(AND($D$37&lt;&gt;"",$D$37=$B$37),1,0)+IF(AND($D$41&lt;&gt;"",$D$41=$B$41),1,0)+IF(AND($B$49&lt;&gt;"",$B$49=$D$49),1,0)</f>
        <v>2</v>
      </c>
      <c r="F81" s="23">
        <f>IF(AND($D$8&lt;&gt;"",$D$8&lt;$B$8),1,0)+IF(AND($B$12&lt;&gt;"",$B$12&lt;$D$12),1,0)+IF(AND($D$15&lt;&gt;"",$D$15&lt;$B$15),1,0)+IF(AND($B$21&lt;&gt;"",$B$21&lt;$D$21),1,0)+IF(AND($B$26&lt;&gt;"",$B$26&lt;$D$26),1,0)+IF(AND($D$34&lt;&gt;"",$D$34&lt;$B$34),1,0)+IF(AND($D$37&lt;&gt;"",$D$37&lt;$B$37),1,0)+IF(AND($D$41&lt;&gt;"",$D$41&lt;$B$41),1,0)+IF(AND($B$49&lt;&gt;"",$B$49&lt;$D$49),1,0)</f>
        <v>4</v>
      </c>
      <c r="G81" s="118">
        <f>'PointsMen&amp;Women'!$H$18</f>
        <v>35</v>
      </c>
      <c r="H81" s="113">
        <f>'PointsMen&amp;Women'!$I$18</f>
        <v>35</v>
      </c>
      <c r="I81" s="121">
        <f t="shared" si="1"/>
        <v>0</v>
      </c>
      <c r="J81" s="144">
        <f>'PointsMen&amp;Women'!$I$19</f>
        <v>1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5.75">
      <c r="A82" s="107" t="str">
        <f>+$E$5</f>
        <v>GLARUS</v>
      </c>
      <c r="B82" s="152">
        <f>'PointsMen&amp;Women'!$M$18</f>
        <v>4</v>
      </c>
      <c r="C82" s="111">
        <f t="shared" si="0"/>
        <v>9</v>
      </c>
      <c r="D82" s="23">
        <f>IF(AND($D$5&lt;&gt;"",$D$5&gt;$B$5),1,0)+IF(AND($B$10&lt;&gt;"",$B$10&gt;$D$10),1,0)+IF(AND($D$13&lt;&gt;"",$D$13&gt;$B$13),1,0)+IF(AND($B$22&lt;&gt;"",$B$22&gt;$D$22),1,0)+IF(AND($D$25&lt;&gt;"",$D$25&gt;$B$25),1,0)+IF(AND($D$30&lt;&gt;"",$D$30&gt;$B$30),1,0)+IF(AND($B$35&lt;&gt;"",$B$35&gt;$D$35),1,0)+IF(AND($B$41&lt;&gt;"",$B$41&gt;$D$41),1,0)+IF(AND($D$48&lt;&gt;"",$D$48&gt;$B$48),1,0)</f>
        <v>2</v>
      </c>
      <c r="E82" s="23">
        <f>IF(AND($D$5&lt;&gt;"",$D$5=$B$5),1,0)+IF(AND($B$10&lt;&gt;"",$B$10=$D$10),1,0)+IF(AND($D$13&lt;&gt;"",$D$13=$B$13),1,0)+IF(AND($B$22&lt;&gt;"",$B$22=$D$22),1,0)+IF(AND($D$25&lt;&gt;"",$D$25=$B$25),1,0)+IF(AND($D$30&lt;&gt;"",$D$30=$B$30),1,0)+IF(AND($B$35&lt;&gt;"",$B$35=$D$35),1,0)+IF(AND($B$41&lt;&gt;"",$B$41=$D$41),1,0)+IF(AND($D$48&lt;&gt;"",$D$48=$B$48),1,0)</f>
        <v>0</v>
      </c>
      <c r="F82" s="23">
        <f>IF(AND($D$5&lt;&gt;"",$D$5&lt;$B$5),1,0)+IF(AND($B$10&lt;&gt;"",$B$10&lt;$D$10),1,0)+IF(AND($D$13&lt;&gt;"",$D$13&lt;$B$13),1,0)+IF(AND($B$22&lt;&gt;"",$B$22&lt;$D$22),1,0)+IF(AND($D$25&lt;&gt;"",$D$25&lt;$B$25),1,0)+IF(AND($D$30&lt;&gt;"",$D$30&lt;$B$30),1,0)+IF(AND($B$35&lt;&gt;"",$B$35&lt;$D$35),1,0)+IF(AND($B$41&lt;&gt;"",$B$41&lt;$D$41),1,0)+IF(AND($D$48&lt;&gt;"",$D$48&lt;$B$48),1,0)</f>
        <v>7</v>
      </c>
      <c r="G82" s="118">
        <f>'PointsMen&amp;Women'!$K$18</f>
        <v>22</v>
      </c>
      <c r="H82" s="113">
        <f>'PointsMen&amp;Women'!$L$18</f>
        <v>50</v>
      </c>
      <c r="I82" s="121">
        <f t="shared" si="1"/>
        <v>-28</v>
      </c>
      <c r="J82" s="144">
        <f>'PointsMen&amp;Women'!$L$19</f>
        <v>0.44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5.75">
      <c r="A83" s="107" t="str">
        <f>+$A$6</f>
        <v>GRAZ</v>
      </c>
      <c r="B83" s="152">
        <f>'PointsMen&amp;Women'!$P$18</f>
        <v>7</v>
      </c>
      <c r="C83" s="111">
        <f t="shared" si="0"/>
        <v>9</v>
      </c>
      <c r="D83" s="23">
        <f>IF(AND($B$6&lt;&gt;"",$B$6&gt;$D$6),1,0)+IF(AND($D$9&lt;&gt;"",$D$9&gt;$B$9),1,0)+IF(AND($B$15&lt;&gt;"",$B$15&gt;$D$15),1,0)+IF(AND($D$19&lt;&gt;"",$D$19&gt;$B$19),1,0)+IF(AND($B$25&lt;&gt;"",$B$25&gt;$D$25),1,0)+IF(AND($D$32&lt;&gt;"",$D$32&gt;$B$32),1,0)+IF(AND($B$36&lt;&gt;"",$B$36&gt;$D$36),1,0)+IF(AND($D$39&lt;&gt;"",$D$39&gt;$B$39),1,0)+IF(AND($B$46&lt;&gt;"",$B$46&gt;$D$46),1,0)</f>
        <v>3</v>
      </c>
      <c r="E83" s="23">
        <f>IF(AND($B$6&lt;&gt;"",$B$6=$D$6),1,0)+IF(AND($D$9&lt;&gt;"",$D$9=$B$9),1,0)+IF(AND($B$15&lt;&gt;"",$B$15=$D$15),1,0)+IF(AND($D$19&lt;&gt;"",$D$19=$B$19),1,0)+IF(AND($B$25&lt;&gt;"",$B$25=$D$25),1,0)+IF(AND($D$32&lt;&gt;"",$D$32=$B$32),1,0)+IF(AND($B$36&lt;&gt;"",$B$36=$D$36),1,0)+IF(AND($D$39&lt;&gt;"",$D$39=$B$39),1,0)+IF(AND($B$46&lt;&gt;"",$B$46=$D$46),1,0)</f>
        <v>1</v>
      </c>
      <c r="F83" s="23">
        <f>IF(AND($B$6&lt;&gt;"",$B$6&lt;$D$6),1,0)+IF(AND($D$9&lt;&gt;"",$D$9&lt;$B$9),1,0)+IF(AND($B$15&lt;&gt;"",$B$15&lt;$D$15),1,0)+IF(AND($D$19&lt;&gt;"",$D$19&lt;$B$19),1,0)+IF(AND($B$25&lt;&gt;"",$B$25&lt;$D$25),1,0)+IF(AND($D$32&lt;&gt;"",$D$32&lt;$B$32),1,0)+IF(AND($B$36&lt;&gt;"",$B$36&lt;$D$36),1,0)+IF(AND($D$39&lt;&gt;"",$D$39&lt;$B$39),1,0)+IF(AND($B$46&lt;&gt;"",$B$46&lt;$D$46),1,0)</f>
        <v>5</v>
      </c>
      <c r="G83" s="118">
        <f>'PointsMen&amp;Women'!$N$18</f>
        <v>18</v>
      </c>
      <c r="H83" s="113">
        <f>'PointsMen&amp;Women'!$O$18</f>
        <v>20</v>
      </c>
      <c r="I83" s="121">
        <f t="shared" si="1"/>
        <v>-2</v>
      </c>
      <c r="J83" s="144">
        <f>'PointsMen&amp;Women'!$O$19</f>
        <v>0.9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10" ht="15.75">
      <c r="A84" s="107" t="str">
        <f>+$A$8</f>
        <v>MAGDEBURG</v>
      </c>
      <c r="B84" s="152">
        <f>'PointsMen&amp;Women'!$D$35</f>
        <v>14</v>
      </c>
      <c r="C84" s="111">
        <f t="shared" si="0"/>
        <v>9</v>
      </c>
      <c r="D84" s="23">
        <f>IF(AND($B$8&lt;&gt;"",$B$8&gt;$D$8),1,0)+IF(AND($B$16&lt;&gt;"",$B$16&gt;$D$16),1,0)+IF(AND($B$19&lt;&gt;"",$B$19&gt;$D$19),1,0)+IF(AND($B$23&lt;&gt;"",$B$23&gt;$D$23),1,0)+IF(AND($B$30&lt;&gt;"",$B$30&gt;$D$30),1,0)+IF(AND($D$33&lt;&gt;"",$D$33&gt;$B$33),1,0)+IF(AND($D$38&lt;&gt;"",$D$38&gt;$B$38),1,0)+IF(AND($D$42&lt;&gt;"",$D$42&gt;$B$42),1,0)+IF(AND($D$45&lt;&gt;"",$D$45&gt;$B$45),1,0)</f>
        <v>6</v>
      </c>
      <c r="E84" s="23">
        <f>IF(AND($B$8&lt;&gt;"",$B$8=$D$8),1,0)+IF(AND($B$16&lt;&gt;"",$B$16=$D$16),1,0)+IF(AND($B$19&lt;&gt;"",$B$19=$D$19),1,0)+IF(AND($B$23&lt;&gt;"",$B$23=$D$23),1,0)+IF(AND($B$30&lt;&gt;"",$B$30=$D$30),1,0)+IF(AND($D$33&lt;&gt;"",$D$33=$B$33),1,0)+IF(AND($D$38&lt;&gt;"",$D$38=$B$38),1,0)+IF(AND($D$42&lt;&gt;"",$D$42=$B$42),1,0)+IF(AND($D$45&lt;&gt;"",$D$45=$B$45),1,0)</f>
        <v>2</v>
      </c>
      <c r="F84" s="23">
        <f>IF(AND($B$8&lt;&gt;"",$B$8&lt;$D$8),1,0)+IF(AND($B$16&lt;&gt;"",$B$16&lt;$D$16),1,0)+IF(AND($B$19&lt;&gt;"",$B$19&lt;$D$19),1,0)+IF(AND($B$23&lt;&gt;"",$B$23&lt;$D$23),1,0)+IF(AND($B$30&lt;&gt;"",$B$30&lt;$D$30),1,0)+IF(AND($D$33&lt;&gt;"",$D$33&lt;$B$33),1,0)+IF(AND($D$38&lt;&gt;"",$D$38&lt;$B$38),1,0)+IF(AND($D$42&lt;&gt;"",$D$42&lt;$B$42),1,0)+IF(AND($D$45&lt;&gt;"",$D$45&lt;$B$45),1,0)</f>
        <v>1</v>
      </c>
      <c r="G84" s="118">
        <f>'PointsMen&amp;Women'!$B$35</f>
        <v>34</v>
      </c>
      <c r="H84" s="113">
        <f>'PointsMen&amp;Women'!$C$35</f>
        <v>17</v>
      </c>
      <c r="I84" s="121">
        <f t="shared" si="1"/>
        <v>17</v>
      </c>
      <c r="J84" s="144">
        <f>'PointsMen&amp;Women'!$C$36</f>
        <v>2</v>
      </c>
    </row>
    <row r="85" spans="1:10" ht="15.75">
      <c r="A85" s="107" t="str">
        <f>+$E$10</f>
        <v>NICE</v>
      </c>
      <c r="B85" s="152">
        <f>'PointsMen&amp;Women'!$G$35</f>
        <v>13</v>
      </c>
      <c r="C85" s="111">
        <f>SUM(D85:F85)</f>
        <v>9</v>
      </c>
      <c r="D85" s="23">
        <f>IF(AND($D$10&lt;&gt;"",$D$10&gt;$B$10),1,0)+IF(AND($B$14&lt;&gt;"",$B$14&gt;$D$14),1,0)+IF(AND($D$17&lt;&gt;"",$D$17&gt;$B$17),1,0)+IF(AND($D$24&lt;&gt;"",$D$24&gt;$B$24),1,0)+IF(AND($D$29&lt;&gt;"",$D$29&gt;$B$29),1,0)+IF(AND($B$33&lt;&gt;"",$B$33&gt;$D$33),1,0)+IF(AND($B$39&lt;&gt;"",$B$39&gt;$D$39),1,0)+IF(AND($B$44&lt;&gt;"",$B$44&gt;$D$44),1,0)+IF(AND($D$49&lt;&gt;"",$D$49&gt;$B$49),1,0)</f>
        <v>6</v>
      </c>
      <c r="E85" s="23">
        <f>IF(AND($D$10&lt;&gt;"",$D$10=$B$10),1,0)+IF(AND($B$14&lt;&gt;"",$B$14=$D$14),1,0)+IF(AND($D$17&lt;&gt;"",$D$17=$B$17),1,0)+IF(AND($D$24&lt;&gt;"",$D$24=$B$24),1,0)+IF(AND($D$29&lt;&gt;"",$D$29=$B$29),1,0)+IF(AND($B$33&lt;&gt;"",$B$33=$D$33),1,0)+IF(AND($B$39&lt;&gt;"",$B$39=$D$39),1,0)+IF(AND($B$44&lt;&gt;"",$B$44=$D$44),1,0)+IF(AND($D$49&lt;&gt;"",$D$49=$B$49),1,0)</f>
        <v>1</v>
      </c>
      <c r="F85" s="23">
        <f>IF(AND($D$10&lt;&gt;"",$D$10&lt;$B$10),1,0)+IF(AND($B$14&lt;&gt;"",$B$14&lt;$D$14),1,0)+IF(AND($D$17&lt;&gt;"",$D$17&lt;$B$17),1,0)+IF(AND($D$24&lt;&gt;"",$D$24&lt;$B$24),1,0)+IF(AND($D$29&lt;&gt;"",$D$29&lt;$B$29),1,0)+IF(AND($B$33&lt;&gt;"",$B$33&lt;$D$33),1,0)+IF(AND($B$39&lt;&gt;"",$B$39&lt;$D$39),1,0)+IF(AND($B$44&lt;&gt;"",$B$44&lt;$D$44),1,0)+IF(AND($D$49&lt;&gt;"",$D$49&lt;$B$49),1,0)</f>
        <v>2</v>
      </c>
      <c r="G85" s="118">
        <f>'PointsMen&amp;Women'!$E$35</f>
        <v>33</v>
      </c>
      <c r="H85" s="113">
        <f>'PointsMen&amp;Women'!$F$35</f>
        <v>16</v>
      </c>
      <c r="I85" s="121">
        <f t="shared" si="1"/>
        <v>17</v>
      </c>
      <c r="J85" s="144">
        <f>'PointsMen&amp;Women'!$F$36</f>
        <v>2.0625</v>
      </c>
    </row>
    <row r="86" spans="1:10" ht="15.75">
      <c r="A86" s="107" t="str">
        <f>+$E$6</f>
        <v>TERAMO</v>
      </c>
      <c r="B86" s="152">
        <f>'PointsMen&amp;Women'!$J$35</f>
        <v>6</v>
      </c>
      <c r="C86" s="111">
        <f>SUM(D86:F86)</f>
        <v>9</v>
      </c>
      <c r="D86" s="23">
        <f>IF(AND($D$6&lt;&gt;"",$D$6&gt;$B$6),1,0)+IF(AND($B$13&lt;&gt;"",$B$13&gt;$D$13),1,0)+IF(AND($D$20&lt;&gt;"",$D$20&gt;$B$20),1,0)+IF(AND($B$24&lt;&gt;"",$B$24&gt;$D$24),1,0)+IF(AND($D$27&lt;&gt;"",$D$27&gt;$B$27),1,0)+IF(AND($B$31&lt;&gt;"",$B$31&gt;$D$31),1,0)+IF(AND($B$37&lt;&gt;"",$B$37&gt;$D$37),1,0)+IF(AND($B$42&lt;&gt;"",$B$42&gt;$D$42),1,0)+IF(AND($D$47&lt;&gt;"",$D$47&gt;$B$47),1,0)</f>
        <v>3</v>
      </c>
      <c r="E86" s="23">
        <f>IF(AND($D$6&lt;&gt;"",$D$6=$B$6),1,0)+IF(AND($B$13&lt;&gt;"",$B$13=$D$13),1,0)+IF(AND($D$20&lt;&gt;"",$D$20=$B$20),1,0)+IF(AND($B$24&lt;&gt;"",$B$24=$D$24),1,0)+IF(AND($D$27&lt;&gt;"",$D$27=$B$27),1,0)+IF(AND($B$31&lt;&gt;"",$B$31=$D$31),1,0)+IF(AND($B$37&lt;&gt;"",$B$37=$D$37),1,0)+IF(AND($B$42&lt;&gt;"",$B$42=$D$42),1,0)+IF(AND($D$47&lt;&gt;"",$D$47=$B$47),1,0)</f>
        <v>0</v>
      </c>
      <c r="F86" s="23">
        <f>IF(AND($D$6&lt;&gt;"",$D$6&lt;$B$6),1,0)+IF(AND($B$13&lt;&gt;"",$B$13&lt;$D$13),1,0)+IF(AND($D$20&lt;&gt;"",$D$20&lt;$B$20),1,0)+IF(AND($B$24&lt;&gt;"",$B$24&lt;$D$24),1,0)+IF(AND($D$27&lt;&gt;"",$D$27&lt;$B$27),1,0)+IF(AND($B$31&lt;&gt;"",$B$31&lt;$D$31),1,0)+IF(AND($B$37&lt;&gt;"",$B$37&lt;$D$37),1,0)+IF(AND($B$42&lt;&gt;"",$B$42&lt;$D$42),1,0)+IF(AND($D$47&lt;&gt;"",$D$47&lt;$B$47),1,0)</f>
        <v>6</v>
      </c>
      <c r="G86" s="118">
        <f>'PointsMen&amp;Women'!$H$35</f>
        <v>20</v>
      </c>
      <c r="H86" s="113">
        <f>'PointsMen&amp;Women'!$I$35</f>
        <v>35</v>
      </c>
      <c r="I86" s="121">
        <f t="shared" si="1"/>
        <v>-15</v>
      </c>
      <c r="J86" s="144">
        <f>'PointsMen&amp;Women'!$I$36</f>
        <v>0.5714285714285714</v>
      </c>
    </row>
    <row r="87" spans="1:10" ht="15.75">
      <c r="A87" s="107" t="str">
        <f>+$A$7</f>
        <v>WAASLAND I</v>
      </c>
      <c r="B87" s="152">
        <f>'PointsMen&amp;Women'!$M$35</f>
        <v>16</v>
      </c>
      <c r="C87" s="111">
        <f t="shared" si="0"/>
        <v>9</v>
      </c>
      <c r="D87" s="23">
        <f>IF(AND($B$7&lt;&gt;"",$B$7&gt;$D$7),1,0)+IF(AND($D$12&lt;&gt;"",$D$12&gt;$B$12),1,0)+IF(AND($B$17&lt;&gt;"",$B$17&gt;$D$17),1,0)+IF(AND($D$22&lt;&gt;"",$D$22&gt;$B$22),1,0)+IF(AND($B$28&lt;&gt;"",$B$28&gt;$D$28),1,0)+IF(AND($D$31&lt;&gt;"",$D$31&gt;$B$31),1,0)+IF(AND($D$36&lt;&gt;"",$D$36&gt;$B$36),1,0)+IF(AND($B$43&lt;&gt;"",$B$43&gt;$D$43),1,0)+IF(AND($B$45&lt;&gt;"",$B$45&gt;$D$45),1,0)</f>
        <v>8</v>
      </c>
      <c r="E87" s="23">
        <f>IF(AND($B$7&lt;&gt;"",$B$7=$D$7),1,0)+IF(AND($D$12&lt;&gt;"",$D$12=$B$12),1,0)+IF(AND($B$17&lt;&gt;"",$B$17=$D$17),1,0)+IF(AND($D$22&lt;&gt;"",$D$22=$B$22),1,0)+IF(AND($B$28&lt;&gt;"",$B$28=$D$28),1,0)+IF(AND($D$31&lt;&gt;"",$D$31=$B$31),1,0)+IF(AND($D$36&lt;&gt;"",$D$36=$B$36),1,0)+IF(AND($B$43&lt;&gt;"",$B$43=$D$43),1,0)+IF(AND($B$45&lt;&gt;"",$B$45=$D$45),1,0)</f>
        <v>0</v>
      </c>
      <c r="F87" s="23">
        <f>IF(AND($B$7&lt;&gt;"",$B$7&lt;$D$7),1,0)+IF(AND($D$12&lt;&gt;"",$D$12&lt;$B$12),1,0)+IF(AND($B$17&lt;&gt;"",$B$17&lt;$D$17),1,0)+IF(AND($D$22&lt;&gt;"",$D$22&lt;$B$22),1,0)+IF(AND($B$28&lt;&gt;"",$B$28&lt;$D$28),1,0)+IF(AND($D$31&lt;&gt;"",$D$31&lt;$B$31),1,0)+IF(AND($D$36&lt;&gt;"",$D$36&lt;$B$36),1,0)+IF(AND($B$43&lt;&gt;"",$B$43&lt;$D$43),1,0)+IF(AND($B$45&lt;&gt;"",$B$45&lt;$D$45),1,0)</f>
        <v>1</v>
      </c>
      <c r="G87" s="118">
        <f>'PointsMen&amp;Women'!$K$35</f>
        <v>37</v>
      </c>
      <c r="H87" s="113">
        <f>'PointsMen&amp;Women'!$L$35</f>
        <v>14</v>
      </c>
      <c r="I87" s="121">
        <f t="shared" si="1"/>
        <v>23</v>
      </c>
      <c r="J87" s="144">
        <f>'PointsMen&amp;Women'!$L$36</f>
        <v>2.642857142857143</v>
      </c>
    </row>
    <row r="88" spans="1:10" ht="16.5" thickBot="1">
      <c r="A88" s="109" t="str">
        <f>+$E$7</f>
        <v>WAASLAND II</v>
      </c>
      <c r="B88" s="153">
        <f>'PointsMen&amp;Women'!$P$35</f>
        <v>8</v>
      </c>
      <c r="C88" s="112">
        <f t="shared" si="0"/>
        <v>9</v>
      </c>
      <c r="D88" s="24">
        <f>IF(AND($D$7&lt;&gt;"",$D$7&gt;$B$7),1,0)+IF(AND($B$11&lt;&gt;"",$B$11&gt;$D$11),1,0)+IF(AND($D$16&lt;&gt;"",$D$16&gt;$B$16),1,0)+IF(AND($B$20&lt;&gt;"",$B$20&gt;$D$20),1,0)+IF(AND($D$26&lt;&gt;"",$D$26&gt;$B$26),1,0)+IF(AND($B$29&lt;&gt;"",$B$29&gt;$D$29),1,0)+IF(AND($D$35&lt;&gt;"",$D$35&gt;$B$35),1,0)+IF(AND($B$40&lt;&gt;"",$B$40&gt;$D$40),1,0)+IF(AND($D$46&lt;&gt;"",$D$46&gt;$B$46),1,0)</f>
        <v>3</v>
      </c>
      <c r="E88" s="24">
        <f>IF(AND($D$7&lt;&gt;"",$D$7=$B$7),1,0)+IF(AND($B$11&lt;&gt;"",$B$11=$D$11),1,0)+IF(AND($D$16&lt;&gt;"",$D$16=$B$16),1,0)+IF(AND($B$20&lt;&gt;"",$B$20=$D$20),1,0)+IF(AND($D$26&lt;&gt;"",$D$26=$B$26),1,0)+IF(AND($B$29&lt;&gt;"",$B$29=$D$29),1,0)+IF(AND($D$35&lt;&gt;"",$D$35=$B$35),1,0)+IF(AND($B$40&lt;&gt;"",$B$40=$D$40),1,0)+IF(AND($D$46&lt;&gt;"",$D$46=$B$46),1,0)</f>
        <v>2</v>
      </c>
      <c r="F88" s="24">
        <f>IF(AND($D$7&lt;&gt;"",$D$7&lt;$B$7),1,0)+IF(AND($B$11&lt;&gt;"",$B$11&lt;$D$11),1,0)+IF(AND($D$16&lt;&gt;"",$D$16&lt;$B$16),1,0)+IF(AND($B$20&lt;&gt;"",$B$20&lt;$D$20),1,0)+IF(AND($D$26&lt;&gt;"",$D$26&lt;$B$26),1,0)+IF(AND($B$29&lt;&gt;"",$B$29&lt;$D$29),1,0)+IF(AND($D$35&lt;&gt;"",$D$35&lt;$B$35),1,0)+IF(AND($B$40&lt;&gt;"",$B$40&lt;$D$40),1,0)+IF(AND($D$46&lt;&gt;"",$D$46&lt;$B$46),1,0)</f>
        <v>4</v>
      </c>
      <c r="G88" s="119">
        <f>'PointsMen&amp;Women'!$N$35</f>
        <v>28</v>
      </c>
      <c r="H88" s="114">
        <f>'PointsMen&amp;Women'!$O$35</f>
        <v>29</v>
      </c>
      <c r="I88" s="122">
        <f t="shared" si="1"/>
        <v>-1</v>
      </c>
      <c r="J88" s="145">
        <f>'PointsMen&amp;Women'!$O$36</f>
        <v>0.9655172413793104</v>
      </c>
    </row>
    <row r="89" spans="1:10" ht="16.5" thickBot="1">
      <c r="A89" s="42" t="s">
        <v>10</v>
      </c>
      <c r="B89" s="154">
        <f aca="true" t="shared" si="2" ref="B89:H89">SUM(B79:B88)</f>
        <v>90</v>
      </c>
      <c r="C89" s="27">
        <f t="shared" si="2"/>
        <v>90</v>
      </c>
      <c r="D89" s="27">
        <f t="shared" si="2"/>
        <v>40</v>
      </c>
      <c r="E89" s="27">
        <f t="shared" si="2"/>
        <v>10</v>
      </c>
      <c r="F89" s="27">
        <f t="shared" si="2"/>
        <v>40</v>
      </c>
      <c r="G89" s="27">
        <f t="shared" si="2"/>
        <v>269</v>
      </c>
      <c r="H89" s="27">
        <f t="shared" si="2"/>
        <v>269</v>
      </c>
      <c r="I89" s="27">
        <f>SUM(I79:I88)</f>
        <v>0</v>
      </c>
      <c r="J89" s="27"/>
    </row>
    <row r="90" spans="1:10" ht="15.75">
      <c r="A90" s="138"/>
      <c r="B90" s="139"/>
      <c r="C90" s="139"/>
      <c r="D90" s="139"/>
      <c r="E90" s="139"/>
      <c r="F90" s="139"/>
      <c r="G90" s="139"/>
      <c r="H90" s="139"/>
      <c r="I90" s="139"/>
      <c r="J90" s="139"/>
    </row>
    <row r="91" spans="1:10" s="103" customFormat="1" ht="16.5" thickBot="1">
      <c r="A91" s="138"/>
      <c r="B91" s="139"/>
      <c r="C91" s="139"/>
      <c r="D91" s="139"/>
      <c r="E91" s="139"/>
      <c r="F91" s="139"/>
      <c r="G91" s="139"/>
      <c r="H91" s="139"/>
      <c r="I91" s="139"/>
      <c r="J91" s="139"/>
    </row>
    <row r="92" spans="1:10" ht="27" thickBot="1">
      <c r="A92" s="236" t="s">
        <v>43</v>
      </c>
      <c r="B92" s="237"/>
      <c r="C92" s="237"/>
      <c r="D92" s="237"/>
      <c r="E92" s="237"/>
      <c r="F92" s="237"/>
      <c r="G92" s="237"/>
      <c r="H92" s="237"/>
      <c r="I92" s="237"/>
      <c r="J92" s="238"/>
    </row>
    <row r="93" spans="1:10" ht="27" customHeight="1" thickBot="1">
      <c r="A93" s="140" t="s">
        <v>20</v>
      </c>
      <c r="B93" s="150" t="s">
        <v>8</v>
      </c>
      <c r="C93" s="148" t="s">
        <v>44</v>
      </c>
      <c r="D93" s="141" t="s">
        <v>21</v>
      </c>
      <c r="E93" s="141" t="s">
        <v>25</v>
      </c>
      <c r="F93" s="141" t="s">
        <v>22</v>
      </c>
      <c r="G93" s="141" t="s">
        <v>23</v>
      </c>
      <c r="H93" s="141" t="s">
        <v>24</v>
      </c>
      <c r="I93" s="141" t="s">
        <v>11</v>
      </c>
      <c r="J93" s="142" t="s">
        <v>9</v>
      </c>
    </row>
    <row r="94" spans="1:10" ht="15.75">
      <c r="A94" s="106" t="str">
        <f>+$A$55</f>
        <v>GENT</v>
      </c>
      <c r="B94" s="151">
        <f>'PointsMen&amp;Women'!$U$17</f>
        <v>11</v>
      </c>
      <c r="C94" s="133">
        <f>SUM(D94:F94)</f>
        <v>8</v>
      </c>
      <c r="D94" s="133">
        <f>IF(AND($B$55&lt;&gt;"",$B$55&gt;$D$55),1,0)+IF(AND($D$57&lt;&gt;"",$D$57&gt;$B$57),1,0)+IF(AND($D$60&lt;&gt;"",$D$60&gt;$B$60),1,0)+IF(AND($B$64&lt;&gt;"",$B$64&gt;$D$64),1,0)+IF(AND($D$65&lt;&gt;"",$D$65&gt;$B$65),1,0)+IF(AND($B$67&lt;&gt;"",$B$67&gt;$D$67),1,0)+IF(AND($B$70&lt;&gt;"",$B$70&gt;$D$70),1,0)+IF(AND($D$74&lt;&gt;"",$D$74&gt;$B$74),1,0)</f>
        <v>5</v>
      </c>
      <c r="E94" s="133">
        <f>IF(AND($B$55&lt;&gt;"",$B$55=$D$55),1,0)+IF(AND($D$57&lt;&gt;"",$D$57=$B$57),1,0)+IF(AND($D$60&lt;&gt;"",$D$60=$B$60),1,0)+IF(AND($B$64&lt;&gt;"",$B$64=$D$64),1,0)+IF(AND($D$65&lt;&gt;"",$D$65=$B$65),1,0)+IF(AND($B$67&lt;&gt;"",$B$67=$D$67),1,0)+IF(AND($B$70&lt;&gt;"",$B$70=$D$70),1,0)+IF(AND($D$74&lt;&gt;"",$D$74=$B$74),1,0)</f>
        <v>1</v>
      </c>
      <c r="F94" s="133">
        <f>IF(AND($B$55&lt;&gt;"",$B$55&lt;$D$55),1,0)+IF(AND($D$57&lt;&gt;"",$D$57&lt;$B$57),1,0)+IF(AND($D$60&lt;&gt;"",$D$60&lt;$B$60),1,0)+IF(AND($B$64&lt;&gt;"",$B$64&lt;$D$64),1,0)+IF(AND($D$65&lt;&gt;"",$D$65&lt;$B$65),1,0)+IF(AND($B$67&lt;&gt;"",$B$67&lt;$D$67),1,0)+IF(AND($B$70&lt;&gt;"",$B$70&lt;$D$70),1,0)+IF(AND($D$74&lt;&gt;"",$D$74&lt;$B$74),1,0)</f>
        <v>2</v>
      </c>
      <c r="G94" s="117">
        <f>'PointsMen&amp;Women'!$S$17</f>
        <v>24</v>
      </c>
      <c r="H94" s="116">
        <f>'PointsMen&amp;Women'!$T$17</f>
        <v>21</v>
      </c>
      <c r="I94" s="135">
        <f>G94-H94</f>
        <v>3</v>
      </c>
      <c r="J94" s="143">
        <f>'PointsMen&amp;Women'!$T$18</f>
        <v>1.1428571428571428</v>
      </c>
    </row>
    <row r="95" spans="1:10" ht="15.75">
      <c r="A95" s="107" t="str">
        <f>+$A$56</f>
        <v>GLARUS</v>
      </c>
      <c r="B95" s="152">
        <f>'PointsMen&amp;Women'!$X$17</f>
        <v>11</v>
      </c>
      <c r="C95" s="51">
        <f>SUM(D95:F95)</f>
        <v>8</v>
      </c>
      <c r="D95" s="51">
        <f>IF(AND($B$56&lt;&gt;"",$B$56&gt;$D$56),1,0)+IF(AND($D$59&lt;&gt;"",$D$59&gt;$B$59),1,0)+IF(AND($B$61&lt;&gt;"",$B$61&gt;$D$61),1,0)+IF(AND($D$64&lt;&gt;"",$D$64&gt;$B$64),1,0)+IF(AND($D$66&lt;&gt;"",$D$66&gt;$B$66),1,0)+IF(AND($B$69&lt;&gt;"",$B$69&gt;$D$69),1,0)+IF(AND($D$71&lt;&gt;"",$D$71&gt;$B$71),1,0)+IF(AND($B$74&lt;&gt;"",$B$74&gt;$D$74),1,0)</f>
        <v>5</v>
      </c>
      <c r="E95" s="51">
        <f>IF(AND($B$56&lt;&gt;"",$B$56=$D$56),1,0)+IF(AND($D$59&lt;&gt;"",$D$59=$B$59),1,0)+IF(AND($B$61&lt;&gt;"",$B$61=$D$61),1,0)+IF(AND($D$64&lt;&gt;"",$D$64=$B$64),1,0)+IF(AND($D$66&lt;&gt;"",$D$66=$B$66),1,0)+IF(AND($B$69&lt;&gt;"",$B$69=$D$69),1,0)+IF(AND($D$71&lt;&gt;"",$D$71=$B$71),1,0)+IF(AND($B$74&lt;&gt;"",$B$74=$D$74),1,0)</f>
        <v>1</v>
      </c>
      <c r="F95" s="51">
        <f>IF(AND($B$56&lt;&gt;"",$B$56&lt;$D$56),1,0)+IF(AND($D$59&lt;&gt;"",$D$59&lt;$B$59),1,0)+IF(AND($B$61&lt;&gt;"",$B$61&lt;$D$61),1,0)+IF(AND($D$64&lt;&gt;"",$D$64&lt;$B$64),1,0)+IF(AND($D$66&lt;&gt;"",$D$66&lt;$B$66),1,0)+IF(AND($B$69&lt;&gt;"",$B$69&lt;$D$69),1,0)+IF(AND($D$71&lt;&gt;"",$D$71&lt;$B$71),1,0)+IF(AND($B$74&lt;&gt;"",$B$74&lt;$D$74),1,0)</f>
        <v>2</v>
      </c>
      <c r="G95" s="118">
        <f>'PointsMen&amp;Women'!$V$17</f>
        <v>36</v>
      </c>
      <c r="H95" s="113">
        <f>'PointsMen&amp;Women'!$W$17</f>
        <v>24</v>
      </c>
      <c r="I95" s="136">
        <f>G95-H95</f>
        <v>12</v>
      </c>
      <c r="J95" s="144">
        <f>'PointsMen&amp;Women'!$W$18</f>
        <v>1.5</v>
      </c>
    </row>
    <row r="96" spans="1:10" ht="15.75">
      <c r="A96" s="108" t="str">
        <f>+$E$56</f>
        <v>GRAZ</v>
      </c>
      <c r="B96" s="152">
        <f>'PointsMen&amp;Women'!$AA$17</f>
        <v>6</v>
      </c>
      <c r="C96" s="51">
        <f>SUM(D96:F96)</f>
        <v>8</v>
      </c>
      <c r="D96" s="51">
        <f>IF(AND($D$56&lt;&gt;"",$D$56&gt;$B$56),1,0)+IF(AND($B$57&lt;&gt;"",$B$57&gt;$D$57),1,0)+IF(AND($B$62&lt;&gt;"",$B$62&gt;$D$62),1,0)+IF(AND($D$63&lt;&gt;"",$D$63&gt;$B$63),1,0)+IF(AND($B$66&lt;&gt;"",$B$66&gt;$D$66),1,0)+IF(AND($D$67&lt;&gt;"",$D$67&gt;$B$67),1,0)+IF(AND($D$72&lt;&gt;"",$D$72&gt;$B$72),1,0)+IF(AND($B$73&lt;&gt;"",$B$73&gt;$D$73),1,0)</f>
        <v>3</v>
      </c>
      <c r="E96" s="51">
        <f>IF(AND($D$56&lt;&gt;"",$D$56=$B$56),1,0)+IF(AND($B$57&lt;&gt;"",$B$57=$D$57),1,0)+IF(AND($B$62&lt;&gt;"",$B$62=$D$62),1,0)+IF(AND($D$63&lt;&gt;"",$D$63=$B$63),1,0)+IF(AND($B$66&lt;&gt;"",$B$66=$D$66),1,0)+IF(AND($D$67&lt;&gt;"",$D$67=$B$67),1,0)+IF(AND($D$72&lt;&gt;"",$D$72=$B$72),1,0)+IF(AND($B$73&lt;&gt;"",$B$73=$D$73),1,0)</f>
        <v>0</v>
      </c>
      <c r="F96" s="51">
        <f>IF(AND($D$56&lt;&gt;"",$D$56&lt;$B$56),1,0)+IF(AND($B$57&lt;&gt;"",$B$57&lt;$D$57),1,0)+IF(AND($B$62&lt;&gt;"",$B$62&lt;$D$62),1,0)+IF(AND($D$63&lt;&gt;"",$D$63&lt;$B$63),1,0)+IF(AND($B$66&lt;&gt;"",$B$66&lt;$D$66),1,0)+IF(AND($D$67&lt;&gt;"",$D$67&lt;$B$67),1,0)+IF(AND($D$72&lt;&gt;"",$D$72&lt;$B$72),1,0)+IF(AND($B$73&lt;&gt;"",$B$73&lt;$D$73),1,0)</f>
        <v>5</v>
      </c>
      <c r="G96" s="118">
        <f>'PointsMen&amp;Women'!$Y$17</f>
        <v>29</v>
      </c>
      <c r="H96" s="113">
        <f>'PointsMen&amp;Women'!$Z$17</f>
        <v>38</v>
      </c>
      <c r="I96" s="136">
        <f>G96-H96</f>
        <v>-9</v>
      </c>
      <c r="J96" s="144">
        <f>'PointsMen&amp;Women'!$Z$18</f>
        <v>0.7631578947368421</v>
      </c>
    </row>
    <row r="97" spans="1:10" ht="15.75">
      <c r="A97" s="107" t="str">
        <f>+$A$60</f>
        <v>NICE</v>
      </c>
      <c r="B97" s="152">
        <f>'PointsMen&amp;Women'!$AD$17</f>
        <v>6</v>
      </c>
      <c r="C97" s="51">
        <f>SUM(D97:F97)</f>
        <v>8</v>
      </c>
      <c r="D97" s="51">
        <f>IF(AND($D$58&lt;&gt;"",$D$58&gt;$B$58),1,0)+IF(AND($B$60&lt;&gt;"",$B$60&gt;$D$60),1,0)+IF(AND($D$61&lt;&gt;"",$D$61&gt;$B$61),1,0)+IF(AND($B$63&lt;&gt;"",$B$63&gt;$D$63),1,0)+IF(AND($B$68&lt;&gt;"",$B$68&gt;$D$68),1,0)+IF(AND($D$70&lt;&gt;"",$D$70&gt;$B$70),1,0)+IF(AND($B$71&lt;&gt;"",$B$71&gt;$D$71),1,0)+IF(AND($D$73&lt;&gt;"",$D$73&gt;$B$73),1,0)</f>
        <v>2</v>
      </c>
      <c r="E97" s="51">
        <f>IF(AND($D$58&lt;&gt;"",$D$58=$B$58),1,0)+IF(AND($B$60&lt;&gt;"",$B$60=$D$60),1,0)+IF(AND($D$61&lt;&gt;"",$D$61=$B$61),1,0)+IF(AND($B$63&lt;&gt;"",$B$63=$D$63),1,0)+IF(AND($B$68&lt;&gt;"",$B$68=$D$68),1,0)+IF(AND($D$70&lt;&gt;"",$D$70=$B$70),1,0)+IF(AND($B$71&lt;&gt;"",$B$71=$D$71),1,0)+IF(AND($D$73&lt;&gt;"",$D$73=$B$73),1,0)</f>
        <v>2</v>
      </c>
      <c r="F97" s="51">
        <f>IF(AND($D$58&lt;&gt;"",$D$58&lt;$B$58),1,0)+IF(AND($B$60&lt;&gt;"",$B$60&lt;$D$60),1,0)+IF(AND($D$61&lt;&gt;"",$D$61&lt;$B$61),1,0)+IF(AND($B$63&lt;&gt;"",$B$63&lt;$D$63),1,0)+IF(AND($B$68&lt;&gt;"",$B$68&lt;$D$68),1,0)+IF(AND($D$70&lt;&gt;"",$D$70&lt;$B$70),1,0)+IF(AND($B$71&lt;&gt;"",$B$71&lt;$D$71),1,0)+IF(AND($D$73&lt;&gt;"",$D$73&lt;$B$73),1,0)</f>
        <v>4</v>
      </c>
      <c r="G97" s="118">
        <f>'PointsMen&amp;Women'!$AB$17</f>
        <v>29</v>
      </c>
      <c r="H97" s="113">
        <f>'PointsMen&amp;Women'!$AC$17</f>
        <v>30</v>
      </c>
      <c r="I97" s="136">
        <f>G97-H97</f>
        <v>-1</v>
      </c>
      <c r="J97" s="144">
        <f>'PointsMen&amp;Women'!$AC$18</f>
        <v>0.9666666666666667</v>
      </c>
    </row>
    <row r="98" spans="1:10" ht="16.5" thickBot="1">
      <c r="A98" s="107" t="str">
        <f>+$E$55</f>
        <v>WAASLAND</v>
      </c>
      <c r="B98" s="153">
        <f>'PointsMen&amp;Women'!$AG$17</f>
        <v>6</v>
      </c>
      <c r="C98" s="134">
        <f>SUM(D98:F98)</f>
        <v>8</v>
      </c>
      <c r="D98" s="134">
        <f>IF(AND($D$55&lt;&gt;"",$D$55&gt;$B$55),1,0)+IF(AND($B$58&lt;&gt;"",$B$58&gt;$D$58),1,0)+IF(AND($B$59&lt;&gt;"",$B$59&gt;$D$59),1,0)+IF(AND($D$62&lt;&gt;"",$D$62&gt;$B$62),1,0)+IF(AND($B$65&lt;&gt;"",$B$65&gt;$D$65),1,0)+IF(AND($D$68&lt;&gt;"",$D$68&gt;$B$68),1,0)+IF(AND($D$69&lt;&gt;"",$D$69&gt;$B$69),1,0)+IF(AND($B$72&lt;&gt;"",$B$72&gt;$D$72),1,0)</f>
        <v>3</v>
      </c>
      <c r="E98" s="134">
        <f>IF(AND($D$55&lt;&gt;"",$D$55=$B$55),1,0)+IF(AND($B$58&lt;&gt;"",$B$58=$D$58),1,0)+IF(AND($B$59&lt;&gt;"",$B$59=$D$59),1,0)+IF(AND($D$62&lt;&gt;"",$D$62=$B$62),1,0)+IF(AND($B$65&lt;&gt;"",$B$65=$D$65),1,0)+IF(AND($D$68&lt;&gt;"",$D$68=$B$68),1,0)+IF(AND($D$69&lt;&gt;"",$D$69=$B$69),1,0)+IF(AND($B$72&lt;&gt;"",$B$72=$D$72),1,0)</f>
        <v>0</v>
      </c>
      <c r="F98" s="134">
        <f>IF(AND($D$55&lt;&gt;"",$D$55&lt;$B$55),1,0)+IF(AND($B$58&lt;&gt;"",$B$58&lt;$D$58),1,0)+IF(AND($B$59&lt;&gt;"",$B$59&lt;$D$59),1,0)+IF(AND($D$62&lt;&gt;"",$D$62&lt;$B$62),1,0)+IF(AND($B$65&lt;&gt;"",$B$65&lt;$D$65),1,0)+IF(AND($D$68&lt;&gt;"",$D$68&lt;$B$68),1,0)+IF(AND($D$69&lt;&gt;"",$D$69&lt;$B$69),1,0)+IF(AND($B$72&lt;&gt;"",$B$72&lt;$D$72),1,0)</f>
        <v>5</v>
      </c>
      <c r="G98" s="119">
        <f>'PointsMen&amp;Women'!$AE$17</f>
        <v>22</v>
      </c>
      <c r="H98" s="114">
        <f>'PointsMen&amp;Women'!$AF$17</f>
        <v>27</v>
      </c>
      <c r="I98" s="137">
        <f>G98-H98</f>
        <v>-5</v>
      </c>
      <c r="J98" s="145">
        <f>'PointsMen&amp;Women'!$AF$18</f>
        <v>0.8148148148148148</v>
      </c>
    </row>
    <row r="99" spans="1:10" ht="16.5" thickBot="1">
      <c r="A99" s="52" t="s">
        <v>10</v>
      </c>
      <c r="B99" s="155">
        <f aca="true" t="shared" si="3" ref="B99:I99">SUM(B94:B98)</f>
        <v>40</v>
      </c>
      <c r="C99" s="53">
        <f t="shared" si="3"/>
        <v>40</v>
      </c>
      <c r="D99" s="53">
        <f t="shared" si="3"/>
        <v>18</v>
      </c>
      <c r="E99" s="53">
        <f t="shared" si="3"/>
        <v>4</v>
      </c>
      <c r="F99" s="53">
        <f t="shared" si="3"/>
        <v>18</v>
      </c>
      <c r="G99" s="132">
        <f t="shared" si="3"/>
        <v>140</v>
      </c>
      <c r="H99" s="132">
        <f t="shared" si="3"/>
        <v>140</v>
      </c>
      <c r="I99" s="53">
        <f t="shared" si="3"/>
        <v>0</v>
      </c>
      <c r="J99" s="132"/>
    </row>
    <row r="100" spans="1:10" s="103" customFormat="1" ht="16.5" thickBo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</row>
    <row r="101" spans="2:8" ht="17.25" thickBot="1" thickTop="1">
      <c r="B101" s="224" t="s">
        <v>63</v>
      </c>
      <c r="C101" s="225"/>
      <c r="D101" s="225"/>
      <c r="E101" s="225"/>
      <c r="F101" s="225"/>
      <c r="G101" s="225"/>
      <c r="H101" s="226"/>
    </row>
    <row r="102" spans="2:8" s="157" customFormat="1" ht="16.5" thickBot="1">
      <c r="B102" s="159" t="s">
        <v>57</v>
      </c>
      <c r="C102" s="227" t="s">
        <v>13</v>
      </c>
      <c r="D102" s="228"/>
      <c r="E102" s="228"/>
      <c r="F102" s="229"/>
      <c r="G102" s="158" t="s">
        <v>8</v>
      </c>
      <c r="H102" s="160" t="s">
        <v>11</v>
      </c>
    </row>
    <row r="103" spans="2:8" s="157" customFormat="1" ht="15.75">
      <c r="B103" s="169" t="s">
        <v>47</v>
      </c>
      <c r="C103" s="230" t="s">
        <v>30</v>
      </c>
      <c r="D103" s="230"/>
      <c r="E103" s="230"/>
      <c r="F103" s="230"/>
      <c r="G103" s="170">
        <v>16</v>
      </c>
      <c r="H103" s="171" t="s">
        <v>70</v>
      </c>
    </row>
    <row r="104" spans="2:8" s="157" customFormat="1" ht="15.75">
      <c r="B104" s="172" t="s">
        <v>48</v>
      </c>
      <c r="C104" s="231" t="s">
        <v>37</v>
      </c>
      <c r="D104" s="231"/>
      <c r="E104" s="231"/>
      <c r="F104" s="231"/>
      <c r="G104" s="173">
        <v>14</v>
      </c>
      <c r="H104" s="174" t="s">
        <v>71</v>
      </c>
    </row>
    <row r="105" spans="2:8" s="157" customFormat="1" ht="15.75">
      <c r="B105" s="172" t="s">
        <v>49</v>
      </c>
      <c r="C105" s="231" t="s">
        <v>36</v>
      </c>
      <c r="D105" s="231"/>
      <c r="E105" s="231"/>
      <c r="F105" s="231"/>
      <c r="G105" s="173">
        <v>13</v>
      </c>
      <c r="H105" s="174" t="s">
        <v>71</v>
      </c>
    </row>
    <row r="106" spans="2:8" s="157" customFormat="1" ht="15.75">
      <c r="B106" s="161" t="s">
        <v>50</v>
      </c>
      <c r="C106" s="222" t="s">
        <v>35</v>
      </c>
      <c r="D106" s="222"/>
      <c r="E106" s="222"/>
      <c r="F106" s="222"/>
      <c r="G106" s="165">
        <v>8</v>
      </c>
      <c r="H106" s="167" t="s">
        <v>76</v>
      </c>
    </row>
    <row r="107" spans="2:8" s="157" customFormat="1" ht="15.75">
      <c r="B107" s="161" t="s">
        <v>51</v>
      </c>
      <c r="C107" s="222" t="s">
        <v>31</v>
      </c>
      <c r="D107" s="222"/>
      <c r="E107" s="222"/>
      <c r="F107" s="222"/>
      <c r="G107" s="165">
        <v>8</v>
      </c>
      <c r="H107" s="167" t="s">
        <v>67</v>
      </c>
    </row>
    <row r="108" spans="2:8" s="157" customFormat="1" ht="15.75">
      <c r="B108" s="161" t="s">
        <v>52</v>
      </c>
      <c r="C108" s="222" t="s">
        <v>32</v>
      </c>
      <c r="D108" s="222"/>
      <c r="E108" s="222"/>
      <c r="F108" s="222"/>
      <c r="G108" s="165">
        <v>8</v>
      </c>
      <c r="H108" s="167" t="s">
        <v>77</v>
      </c>
    </row>
    <row r="109" spans="2:8" s="157" customFormat="1" ht="15.75">
      <c r="B109" s="161" t="s">
        <v>53</v>
      </c>
      <c r="C109" s="222" t="s">
        <v>33</v>
      </c>
      <c r="D109" s="222"/>
      <c r="E109" s="222"/>
      <c r="F109" s="222"/>
      <c r="G109" s="165">
        <v>7</v>
      </c>
      <c r="H109" s="167" t="s">
        <v>75</v>
      </c>
    </row>
    <row r="110" spans="2:8" s="157" customFormat="1" ht="15.75">
      <c r="B110" s="161" t="s">
        <v>54</v>
      </c>
      <c r="C110" s="222" t="s">
        <v>28</v>
      </c>
      <c r="D110" s="222"/>
      <c r="E110" s="222"/>
      <c r="F110" s="222"/>
      <c r="G110" s="165">
        <v>6</v>
      </c>
      <c r="H110" s="167" t="s">
        <v>73</v>
      </c>
    </row>
    <row r="111" spans="2:8" s="157" customFormat="1" ht="15.75">
      <c r="B111" s="161" t="s">
        <v>55</v>
      </c>
      <c r="C111" s="222" t="s">
        <v>34</v>
      </c>
      <c r="D111" s="222"/>
      <c r="E111" s="222"/>
      <c r="F111" s="222"/>
      <c r="G111" s="165">
        <v>6</v>
      </c>
      <c r="H111" s="167" t="s">
        <v>74</v>
      </c>
    </row>
    <row r="112" spans="2:8" s="157" customFormat="1" ht="16.5" thickBot="1">
      <c r="B112" s="162" t="s">
        <v>56</v>
      </c>
      <c r="C112" s="223" t="s">
        <v>29</v>
      </c>
      <c r="D112" s="223"/>
      <c r="E112" s="223"/>
      <c r="F112" s="223"/>
      <c r="G112" s="166">
        <v>4</v>
      </c>
      <c r="H112" s="168" t="s">
        <v>72</v>
      </c>
    </row>
    <row r="113" ht="13.5" thickTop="1"/>
    <row r="114" ht="13.5" thickBot="1"/>
    <row r="115" spans="2:8" ht="17.25" thickBot="1" thickTop="1">
      <c r="B115" s="224" t="s">
        <v>64</v>
      </c>
      <c r="C115" s="225"/>
      <c r="D115" s="225"/>
      <c r="E115" s="225"/>
      <c r="F115" s="225"/>
      <c r="G115" s="225"/>
      <c r="H115" s="226"/>
    </row>
    <row r="116" spans="2:8" ht="16.5" thickBot="1">
      <c r="B116" s="159" t="s">
        <v>57</v>
      </c>
      <c r="C116" s="227" t="s">
        <v>13</v>
      </c>
      <c r="D116" s="228"/>
      <c r="E116" s="228"/>
      <c r="F116" s="229"/>
      <c r="G116" s="158" t="s">
        <v>8</v>
      </c>
      <c r="H116" s="160" t="s">
        <v>11</v>
      </c>
    </row>
    <row r="117" spans="2:8" ht="15.75">
      <c r="B117" s="169" t="s">
        <v>47</v>
      </c>
      <c r="C117" s="230" t="s">
        <v>29</v>
      </c>
      <c r="D117" s="230"/>
      <c r="E117" s="230"/>
      <c r="F117" s="230"/>
      <c r="G117" s="170">
        <v>11</v>
      </c>
      <c r="H117" s="171" t="s">
        <v>65</v>
      </c>
    </row>
    <row r="118" spans="2:8" ht="15.75">
      <c r="B118" s="172" t="s">
        <v>48</v>
      </c>
      <c r="C118" s="231" t="s">
        <v>62</v>
      </c>
      <c r="D118" s="231"/>
      <c r="E118" s="231"/>
      <c r="F118" s="231"/>
      <c r="G118" s="173">
        <v>11</v>
      </c>
      <c r="H118" s="174" t="s">
        <v>66</v>
      </c>
    </row>
    <row r="119" spans="2:8" ht="15.75">
      <c r="B119" s="172" t="s">
        <v>49</v>
      </c>
      <c r="C119" s="231" t="s">
        <v>36</v>
      </c>
      <c r="D119" s="231"/>
      <c r="E119" s="231"/>
      <c r="F119" s="231"/>
      <c r="G119" s="173">
        <v>6</v>
      </c>
      <c r="H119" s="174" t="s">
        <v>67</v>
      </c>
    </row>
    <row r="120" spans="2:8" ht="15.75">
      <c r="B120" s="161" t="s">
        <v>50</v>
      </c>
      <c r="C120" s="222" t="s">
        <v>39</v>
      </c>
      <c r="D120" s="222"/>
      <c r="E120" s="222"/>
      <c r="F120" s="222"/>
      <c r="G120" s="165">
        <v>6</v>
      </c>
      <c r="H120" s="167" t="s">
        <v>68</v>
      </c>
    </row>
    <row r="121" spans="2:8" ht="16.5" thickBot="1">
      <c r="B121" s="162" t="s">
        <v>51</v>
      </c>
      <c r="C121" s="223" t="s">
        <v>33</v>
      </c>
      <c r="D121" s="223"/>
      <c r="E121" s="223"/>
      <c r="F121" s="223"/>
      <c r="G121" s="166">
        <v>6</v>
      </c>
      <c r="H121" s="168" t="s">
        <v>69</v>
      </c>
    </row>
    <row r="122" ht="13.5" thickTop="1"/>
  </sheetData>
  <sheetProtection/>
  <mergeCells count="92">
    <mergeCell ref="A1:H1"/>
    <mergeCell ref="A2:H2"/>
    <mergeCell ref="A3:H3"/>
    <mergeCell ref="E5:H5"/>
    <mergeCell ref="E6:H6"/>
    <mergeCell ref="E7:H7"/>
    <mergeCell ref="E8:H8"/>
    <mergeCell ref="E9:H9"/>
    <mergeCell ref="E14:H14"/>
    <mergeCell ref="E15:H15"/>
    <mergeCell ref="E16:H16"/>
    <mergeCell ref="E17:H17"/>
    <mergeCell ref="E10:H10"/>
    <mergeCell ref="E11:H11"/>
    <mergeCell ref="E12:H12"/>
    <mergeCell ref="E13:H13"/>
    <mergeCell ref="E25:H25"/>
    <mergeCell ref="E26:H26"/>
    <mergeCell ref="E20:H20"/>
    <mergeCell ref="E21:H21"/>
    <mergeCell ref="E31:H31"/>
    <mergeCell ref="E35:H35"/>
    <mergeCell ref="E18:H18"/>
    <mergeCell ref="E19:H19"/>
    <mergeCell ref="E32:H32"/>
    <mergeCell ref="E33:H33"/>
    <mergeCell ref="E34:H34"/>
    <mergeCell ref="E22:H22"/>
    <mergeCell ref="E23:H23"/>
    <mergeCell ref="E24:H24"/>
    <mergeCell ref="E27:H27"/>
    <mergeCell ref="E28:H28"/>
    <mergeCell ref="E29:H29"/>
    <mergeCell ref="E30:H30"/>
    <mergeCell ref="E36:H36"/>
    <mergeCell ref="E45:H45"/>
    <mergeCell ref="E46:H46"/>
    <mergeCell ref="E44:H44"/>
    <mergeCell ref="E37:H37"/>
    <mergeCell ref="E38:H38"/>
    <mergeCell ref="E49:H49"/>
    <mergeCell ref="E39:H39"/>
    <mergeCell ref="E40:H40"/>
    <mergeCell ref="E41:H41"/>
    <mergeCell ref="E42:H42"/>
    <mergeCell ref="E43:H43"/>
    <mergeCell ref="E47:H47"/>
    <mergeCell ref="E48:H48"/>
    <mergeCell ref="E55:H55"/>
    <mergeCell ref="E56:H56"/>
    <mergeCell ref="E57:H57"/>
    <mergeCell ref="A51:H51"/>
    <mergeCell ref="A52:H52"/>
    <mergeCell ref="A53:H53"/>
    <mergeCell ref="E68:H68"/>
    <mergeCell ref="E69:H69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B101:H101"/>
    <mergeCell ref="E70:H70"/>
    <mergeCell ref="E71:H71"/>
    <mergeCell ref="E72:H72"/>
    <mergeCell ref="E73:H73"/>
    <mergeCell ref="E74:H74"/>
    <mergeCell ref="A92:J92"/>
    <mergeCell ref="A77:J77"/>
    <mergeCell ref="C106:F106"/>
    <mergeCell ref="C107:F107"/>
    <mergeCell ref="C108:F108"/>
    <mergeCell ref="C109:F109"/>
    <mergeCell ref="C102:F102"/>
    <mergeCell ref="C103:F103"/>
    <mergeCell ref="C104:F104"/>
    <mergeCell ref="C105:F105"/>
    <mergeCell ref="C110:F110"/>
    <mergeCell ref="C121:F121"/>
    <mergeCell ref="B115:H115"/>
    <mergeCell ref="C116:F116"/>
    <mergeCell ref="C117:F117"/>
    <mergeCell ref="C118:F118"/>
    <mergeCell ref="C119:F119"/>
    <mergeCell ref="C120:F120"/>
    <mergeCell ref="C111:F111"/>
    <mergeCell ref="C112:F112"/>
  </mergeCells>
  <printOptions horizontalCentered="1"/>
  <pageMargins left="0.7086614173228347" right="0.7086614173228347" top="0.7480314960629921" bottom="0.15748031496062992" header="0.31496062992125984" footer="0.31496062992125984"/>
  <pageSetup horizontalDpi="600" verticalDpi="600" orientation="portrait" paperSize="9" r:id="rId2"/>
  <ignoredErrors>
    <ignoredError sqref="H117:H121 H103:H1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De Rick</dc:creator>
  <cp:keywords/>
  <dc:description/>
  <cp:lastModifiedBy>Selle</cp:lastModifiedBy>
  <cp:lastPrinted>2014-06-07T16:41:52Z</cp:lastPrinted>
  <dcterms:created xsi:type="dcterms:W3CDTF">2003-05-02T15:02:09Z</dcterms:created>
  <dcterms:modified xsi:type="dcterms:W3CDTF">2014-06-19T10:18:38Z</dcterms:modified>
  <cp:category/>
  <cp:version/>
  <cp:contentType/>
  <cp:contentStatus/>
</cp:coreProperties>
</file>